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ash Flow" sheetId="1" state="visible" r:id="rId3"/>
    <sheet name="Notes"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<sst xmlns="http://schemas.openxmlformats.org/spreadsheetml/2006/main" count="96" uniqueCount="96">
  <si>
    <t xml:space="preserve">13-Week Cash Flow Forecast</t>
  </si>
  <si>
    <t xml:space="preserve">One quarter of cash, week by week. It shows you the week you run out - while there is still time to do something about it.</t>
  </si>
  <si>
    <t xml:space="preserve">LEGEND  ·  BLUE TEXT ON YELLOW = key assumptions (Week 1 opening cash, minimum cash buffer, week 1 date)  ·  BLUE TEXT = your weekly figures, type over them  ·  BLACK TEXT = calculated, do not overwrite.</t>
  </si>
  <si>
    <t xml:space="preserve">Minimum cash buffer (alert threshold)</t>
  </si>
  <si>
    <t xml:space="preserve">EXAMPLE. Set this to the smallest bank balance you can sleep with - many operators use 2-4 weeks of payroll plus rent.</t>
  </si>
  <si>
    <t xml:space="preserve">Line item</t>
  </si>
  <si>
    <t xml:space="preserve">Week 1</t>
  </si>
  <si>
    <t xml:space="preserve">Week 2</t>
  </si>
  <si>
    <t xml:space="preserve">Week 3</t>
  </si>
  <si>
    <t xml:space="preserve">Week 4</t>
  </si>
  <si>
    <t xml:space="preserve">Week 5</t>
  </si>
  <si>
    <t xml:space="preserve">Week 6</t>
  </si>
  <si>
    <t xml:space="preserve">Week 7</t>
  </si>
  <si>
    <t xml:space="preserve">Week 8</t>
  </si>
  <si>
    <t xml:space="preserve">Week 9</t>
  </si>
  <si>
    <t xml:space="preserve">Week 10</t>
  </si>
  <si>
    <t xml:space="preserve">Week 11</t>
  </si>
  <si>
    <t xml:space="preserve">Week 12</t>
  </si>
  <si>
    <t xml:space="preserve">Week 13</t>
  </si>
  <si>
    <t xml:space="preserve">13-week total</t>
  </si>
  <si>
    <t xml:space="preserve">Week commencing (Monday)</t>
  </si>
  <si>
    <t xml:space="preserve">OPENING CASH</t>
  </si>
  <si>
    <t xml:space="preserve">CASH IN</t>
  </si>
  <si>
    <t xml:space="preserve">Dine-in &amp; takeout receipts</t>
  </si>
  <si>
    <t xml:space="preserve">Delivery marketplace payouts</t>
  </si>
  <si>
    <t xml:space="preserve">Catering deposits &amp; final payments</t>
  </si>
  <si>
    <t xml:space="preserve">Gift card sales</t>
  </si>
  <si>
    <t xml:space="preserve">Other income</t>
  </si>
  <si>
    <t xml:space="preserve">TOTAL CASH IN</t>
  </si>
  <si>
    <t xml:space="preserve">CASH OUT</t>
  </si>
  <si>
    <t xml:space="preserve">Food &amp; beverage suppliers</t>
  </si>
  <si>
    <t xml:space="preserve">Payroll (wages + employer burden)</t>
  </si>
  <si>
    <t xml:space="preserve">Rent</t>
  </si>
  <si>
    <t xml:space="preserve">Utilities</t>
  </si>
  <si>
    <t xml:space="preserve">Payment processing fees</t>
  </si>
  <si>
    <t xml:space="preserve">Marketing</t>
  </si>
  <si>
    <t xml:space="preserve">Loan / lease payments</t>
  </si>
  <si>
    <t xml:space="preserve">Taxes remitted (HST/GST, payroll)</t>
  </si>
  <si>
    <t xml:space="preserve">Other</t>
  </si>
  <si>
    <t xml:space="preserve">TOTAL CASH OUT</t>
  </si>
  <si>
    <t xml:space="preserve">NET CASH FLOW (in - out)</t>
  </si>
  <si>
    <t xml:space="preserve">CLOSING CASH</t>
  </si>
  <si>
    <t xml:space="preserve">Compared against the minimum cash buffer in cell B5. Blank = no figures entered for that week yet.</t>
  </si>
  <si>
    <t xml:space="preserve">Cash buffer status</t>
  </si>
  <si>
    <t xml:space="preserve">13-week summary</t>
  </si>
  <si>
    <t xml:space="preserve">Lowest closing cash across the 13 weeks</t>
  </si>
  <si>
    <t xml:space="preserve">The week that decides whether you survive the quarter.</t>
  </si>
  <si>
    <t xml:space="preserve">Weeks closing below the minimum buffer</t>
  </si>
  <si>
    <t xml:space="preserve">Any number above zero needs a plan this week, not next month.</t>
  </si>
  <si>
    <t xml:space="preserve">Net cash movement over the 13 weeks</t>
  </si>
  <si>
    <t xml:space="preserve">Total cash in minus total cash out across the whole window.</t>
  </si>
  <si>
    <t xml:space="preserve">Average weekly net cash flow (weeks with data)</t>
  </si>
  <si>
    <t xml:space="preserve">Blank weeks count as zero, so this understates until the sheet is filled.</t>
  </si>
  <si>
    <t xml:space="preserve">Integrity check: Week 13 closing - Week 1 opening - total net (must be 0)</t>
  </si>
  <si>
    <t xml:space="preserve">Proves the opening/closing chain has not been broken by an overtyped formula.</t>
  </si>
  <si>
    <t xml:space="preserve">Notes, assumptions and sources</t>
  </si>
  <si>
    <t xml:space="preserve">- Weeks 1 and 2 contain EXAMPLE figures for a 40-seat full-service restaurant so the pattern is obvious. Overwrite them. Weeks 3-13 are deliberately empty - they are yours to fill.</t>
  </si>
  <si>
    <t xml:space="preserve">- Every week uses the identical formula pattern. Opening cash for Week 2 onward is a live reference to the previous week's closing cash, so a change in Week 1 ripples through all 13 weeks. Only cell B9 (Week 1 opening cash) is typed.</t>
  </si>
  <si>
    <t xml:space="preserve">- This is CASH, not profit. Record money on the day it actually moves: the supplier invoice you received in Week 3 but pay in Week 7 belongs in Week 7. Depreciation and accruals do not appear here at all.</t>
  </si>
  <si>
    <t xml:space="preserve">- Enter sales receipts NET of the amounts you never receive - marketplace commission is already deducted before a delivery payout lands, so enter the payout, not the gross order value.</t>
  </si>
  <si>
    <t xml:space="preserve">- Taxes remitted covers HST/GST instalments and payroll source deductions. Sales tax you collect is not your money; if it sits in your operating account it will inflate your cash position and then leave abruptly.</t>
  </si>
  <si>
    <t xml:space="preserve">- This is a free planning tool, not accounting advice. Confirm your figures with your bookkeeper or accountant.</t>
  </si>
  <si>
    <t xml:space="preserve">How to use the 13-week cash flow forecast</t>
  </si>
  <si>
    <t xml:space="preserve">The single most useful spreadsheet a restaurant owner will ever keep.</t>
  </si>
  <si>
    <t xml:space="preserve">Why 13 weeks?</t>
  </si>
  <si>
    <t xml:space="preserve">Thirteen weeks is one quarter, and a quarter is the natural operating horizon of a restaurant. It is long enough to contain everything that can hurt you - a quarterly HST remittance, an insurance renewal, a slow February, a rent increase, a seasonal dip - and short enough that you can still forecast each week with real numbers rather than wishful annual averages.</t>
  </si>
  <si>
    <t xml:space="preserve">It is also the standard tool of turnaround accountants and lenders, for a reason: a 13-week cash flow answers the only question that ever actually matters in a crisis, which is 'what date do we run out of money?' A P&amp;L cannot answer that. A profitable restaurant with a bad payment cycle runs out of cash and closes; the P&amp;L looks fine right up until the payroll bounces.</t>
  </si>
  <si>
    <t xml:space="preserve">Profit is an opinion. Cash is a fact.</t>
  </si>
  <si>
    <t xml:space="preserve">Your accountant's monthly statement tells you whether the business model works. This sheet tells you whether the business survives until the model has a chance to prove it.</t>
  </si>
  <si>
    <t xml:space="preserve">How to update it - roll the window every week</t>
  </si>
  <si>
    <t xml:space="preserve">This is a habit, not a project. Pick a fixed morning - Monday works, before the week's orders go in - and spend twenty minutes:</t>
  </si>
  <si>
    <t xml:space="preserve">1. Close out last week.</t>
  </si>
  <si>
    <t xml:space="preserve">Replace the forecast figures in the week that just ended with what actually happened, straight from your bank statement and POS reports. Not estimates. Actuals.</t>
  </si>
  <si>
    <t xml:space="preserve">2. Look at the variance.</t>
  </si>
  <si>
    <t xml:space="preserve">Where were you wrong, and why? A consistent gap between forecast and actual sales means your forecasting method needs fixing, and that is far more valuable than the individual number.</t>
  </si>
  <si>
    <t xml:space="preserve">3. Roll the window forward.</t>
  </si>
  <si>
    <t xml:space="preserve">Delete the completed week, shift every remaining week left by one column, and add a new Week 13 at the far right. You always look exactly one quarter ahead. Set the new Week 1 opening cash to your actual bank balance - the chain then re-forecasts everything downstream automatically.</t>
  </si>
  <si>
    <t xml:space="preserve">4. Update what you now know.</t>
  </si>
  <si>
    <t xml:space="preserve">A supplier price rise, a booked catering job, an equipment repair quote, a payroll week with three pay dates instead of two - put it in the week it will hit the bank.</t>
  </si>
  <si>
    <t xml:space="preserve">5. Act on the red weeks.</t>
  </si>
  <si>
    <t xml:space="preserve">If any week closes below your buffer, you have advance warning measured in weeks. That is enough time to negotiate supplier terms, delay a discretionary purchase, run a promotion, or call the bank. Discovering the same problem on the day payroll clears gives you no options at all.</t>
  </si>
  <si>
    <t xml:space="preserve">WARNING: delivery marketplace payouts arrive on a lag - and that lag is what sinks operators</t>
  </si>
  <si>
    <t xml:space="preserve">This is the most common cash-flow trap in modern restaurant operations, and it is almost entirely invisible in a P&amp;L.</t>
  </si>
  <si>
    <t xml:space="preserve">The mismatch is structural.</t>
  </si>
  <si>
    <t xml:space="preserve">You buy the food and pay your staff in the week the order is made. The marketplace collects the guest's money immediately - and pays you days or weeks later, on their schedule, net of their commission, sometimes weekly, sometimes on a longer cycle, and occasionally late or held for a dispute. Your costs are immediate. Your revenue is deferred. The gap is funded out of your bank account, and nobody asked your permission.</t>
  </si>
  <si>
    <t xml:space="preserve">It gets worse exactly when things go well.</t>
  </si>
  <si>
    <t xml:space="preserve">Growth makes the hole deeper. Double your delivery volume and you double the food and labour you fund up front while waiting for the same lagging payout. This is why a restaurant can post record sales and record revenue growth and still fail to make payroll. It is not a pricing problem or a demand problem - it is a timing problem, and timing problems only show up on a cash flow forecast.</t>
  </si>
  <si>
    <t xml:space="preserve">What to do.</t>
  </si>
  <si>
    <t xml:space="preserve">1. Enter delivery income in the week the payout actually LANDS IN YOUR BANK, never the week the orders were sold. That single discipline is the whole point of this sheet.  2. Enter the NET payout after commission, not gross order value.  3. Find out your exact payout schedule and hold-back terms for every marketplace you use, and write them in the Notes column.  4. Keep a buffer sized to cover the longest lag plus one payroll cycle.  5. Watch for holds - disputes, account reviews and fraud checks can freeze a payout with no notice, and a frozen payout during a slow week is how a solvent restaurant closes.</t>
  </si>
  <si>
    <t xml:space="preserve">The same lag logic applies to catering, gift cards and any account customer.</t>
  </si>
  <si>
    <t xml:space="preserve">Catering deposits arrive early - good for cash, but the money is spent before the event, so do not mistake it for profit. Gift cards are the reverse of delivery: cash today, food you owe later. Corporate accounts on 30-day terms are just delivery lag with a nicer invoice.</t>
  </si>
  <si>
    <t xml:space="preserve">Reading the sheet</t>
  </si>
  <si>
    <t xml:space="preserve">Opening cash for Week 1 is the only opening figure you type - every later week reads the previous week's closing cash automatically. The integrity check in the summary block re-adds the chain and must always show zero; if it does not, someone has typed over a formula. Restore it by copying the formula from the week beside it.</t>
  </si>
  <si>
    <t xml:space="preserve">Disclaimer</t>
  </si>
  <si>
    <t xml:space="preserve">This is a free planning tool, not accounting, tax or financial advice, and every figure in it is an illustrative example. Payout schedules, commission rates and tax remittance dates vary by provider, contract and jurisdiction. Verify your own with your accountant.</t>
  </si>
  <si>
    <t xml:space="preserve">Built by Novaryq - restaurant POS and payments. novaryq.com</t>
  </si>
</sst>
</file>

<file path=xl/styles.xml><?xml version="1.0" encoding="utf-8"?>
<styleSheet xmlns="http://schemas.openxmlformats.org/spreadsheetml/2006/main">
  <numFmts count="4">
    <numFmt numFmtId="164" formatCode="General"/>
    <numFmt numFmtId="165" formatCode="\$#,##0;&quot;($&quot;#,##0\);\-"/>
    <numFmt numFmtId="166" formatCode="dd\-mmm\-yy"/>
    <numFmt numFmtId="167" formatCode="0"/>
  </numFmts>
  <fonts count="15">
    <font>
      <sz val="11"/>
      <color theme="1"/>
      <name val="Calibri"/>
      <family val="2"/>
      <charset val="1"/>
    </font>
    <font>
      <sz val="10"/>
      <name val="Arial"/>
      <family val="0"/>
    </font>
    <font>
      <sz val="10"/>
      <name val="Arial"/>
      <family val="0"/>
    </font>
    <font>
      <sz val="10"/>
      <name val="Arial"/>
      <family val="0"/>
    </font>
    <font>
      <b val="true"/>
      <sz val="16"/>
      <color rgb="FF000000"/>
      <name val="Arial"/>
      <family val="0"/>
      <charset val="1"/>
    </font>
    <font>
      <i val="true"/>
      <sz val="10"/>
      <color rgb="FF000000"/>
      <name val="Arial"/>
      <family val="0"/>
      <charset val="1"/>
    </font>
    <font>
      <b val="true"/>
      <sz val="9"/>
      <color rgb="FF7030A0"/>
      <name val="Arial"/>
      <family val="0"/>
      <charset val="1"/>
    </font>
    <font>
      <sz val="10"/>
      <color rgb="FF000000"/>
      <name val="Arial"/>
      <family val="0"/>
      <charset val="1"/>
    </font>
    <font>
      <sz val="10"/>
      <color rgb="FF0000FF"/>
      <name val="Arial"/>
      <family val="0"/>
      <charset val="1"/>
    </font>
    <font>
      <i val="true"/>
      <sz val="9"/>
      <color rgb="FF000000"/>
      <name val="Arial"/>
      <family val="0"/>
      <charset val="1"/>
    </font>
    <font>
      <b val="true"/>
      <sz val="10"/>
      <color rgb="FF000000"/>
      <name val="Arial"/>
      <family val="0"/>
      <charset val="1"/>
    </font>
    <font>
      <sz val="9"/>
      <color rgb="FF000000"/>
      <name val="Arial"/>
      <family val="0"/>
      <charset val="1"/>
    </font>
    <font>
      <b val="true"/>
      <sz val="10"/>
      <color rgb="FFFFFFFF"/>
      <name val="Arial"/>
      <family val="0"/>
      <charset val="1"/>
    </font>
    <font>
      <b val="true"/>
      <sz val="11"/>
      <color rgb="FF1F4E79"/>
      <name val="Arial"/>
      <family val="0"/>
      <charset val="1"/>
    </font>
    <font>
      <b val="true"/>
      <sz val="12"/>
      <color rgb="FF1F4E79"/>
      <name val="Arial"/>
      <family val="0"/>
      <charset val="1"/>
    </font>
  </fonts>
  <fills count="7">
    <fill>
      <patternFill patternType="none"/>
    </fill>
    <fill>
      <patternFill patternType="gray125"/>
    </fill>
    <fill>
      <patternFill patternType="solid">
        <fgColor rgb="FFFFFF00"/>
        <bgColor rgb="FFFFFF00"/>
      </patternFill>
    </fill>
    <fill>
      <patternFill patternType="solid">
        <fgColor rgb="FFD9D9D9"/>
        <bgColor rgb="FFFCE4D6"/>
      </patternFill>
    </fill>
    <fill>
      <patternFill patternType="solid">
        <fgColor rgb="FFF2F2F2"/>
        <bgColor rgb="FFFFFFFF"/>
      </patternFill>
    </fill>
    <fill>
      <patternFill patternType="solid">
        <fgColor rgb="FF1F4E79"/>
        <bgColor rgb="FF003366"/>
      </patternFill>
    </fill>
    <fill>
      <patternFill patternType="solid">
        <fgColor rgb="FFFCE4D6"/>
        <bgColor rgb="FFF2F2F2"/>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5" fontId="8" fillId="2"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0" fillId="3" borderId="1" xfId="0" applyFont="true" applyBorder="true" applyAlignment="true" applyProtection="false">
      <alignment horizontal="left" vertical="center" textRotation="0" wrapText="false" indent="0" shrinkToFit="false"/>
      <protection locked="true" hidden="false"/>
    </xf>
    <xf numFmtId="164" fontId="10" fillId="3" borderId="1" xfId="0" applyFont="true" applyBorder="true" applyAlignment="true" applyProtection="false">
      <alignment horizontal="center" vertical="center" textRotation="0" wrapText="false" indent="0" shrinkToFit="false"/>
      <protection locked="true" hidden="false"/>
    </xf>
    <xf numFmtId="164" fontId="10" fillId="3" borderId="1" xfId="0" applyFont="true" applyBorder="true" applyAlignment="true" applyProtection="false">
      <alignment horizontal="center" vertical="center" textRotation="0" wrapText="true" indent="0" shrinkToFit="false"/>
      <protection locked="true" hidden="false"/>
    </xf>
    <xf numFmtId="166" fontId="8" fillId="2" borderId="1" xfId="0" applyFont="true" applyBorder="true" applyAlignment="false" applyProtection="false">
      <alignment horizontal="general" vertical="bottom" textRotation="0" wrapText="false" indent="0" shrinkToFit="false"/>
      <protection locked="true" hidden="false"/>
    </xf>
    <xf numFmtId="166" fontId="11"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10" fillId="4" borderId="1" xfId="0" applyFont="true" applyBorder="true" applyAlignment="true" applyProtection="false">
      <alignment horizontal="left" vertical="center" textRotation="0" wrapText="false" indent="0" shrinkToFit="false"/>
      <protection locked="true" hidden="false"/>
    </xf>
    <xf numFmtId="165" fontId="10" fillId="4" borderId="1" xfId="0" applyFont="true" applyBorder="true" applyAlignment="false" applyProtection="false">
      <alignment horizontal="general" vertical="bottom" textRotation="0" wrapText="false" indent="0" shrinkToFit="false"/>
      <protection locked="true" hidden="false"/>
    </xf>
    <xf numFmtId="164" fontId="0" fillId="4" borderId="1" xfId="0" applyFont="false" applyBorder="true" applyAlignment="false" applyProtection="false">
      <alignment horizontal="general" vertical="bottom" textRotation="0" wrapText="false" indent="0" shrinkToFit="false"/>
      <protection locked="true" hidden="false"/>
    </xf>
    <xf numFmtId="164" fontId="12" fillId="5" borderId="1" xfId="0" applyFont="true" applyBorder="true" applyAlignment="true" applyProtection="false">
      <alignment horizontal="left" vertical="center" textRotation="0" wrapText="false" indent="0" shrinkToFit="false"/>
      <protection locked="true" hidden="false"/>
    </xf>
    <xf numFmtId="164" fontId="0" fillId="5" borderId="1" xfId="0" applyFont="fals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left" vertical="center" textRotation="0" wrapText="false" indent="1" shrinkToFit="false"/>
      <protection locked="true" hidden="false"/>
    </xf>
    <xf numFmtId="165" fontId="8" fillId="0" borderId="1" xfId="0" applyFont="true" applyBorder="true" applyAlignment="false" applyProtection="false">
      <alignment horizontal="general" vertical="bottom" textRotation="0" wrapText="false" indent="0" shrinkToFit="false"/>
      <protection locked="true" hidden="false"/>
    </xf>
    <xf numFmtId="165" fontId="7" fillId="0" borderId="1" xfId="0" applyFont="true" applyBorder="true" applyAlignment="false" applyProtection="false">
      <alignment horizontal="general" vertical="bottom" textRotation="0" wrapText="fals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4" fontId="10" fillId="6" borderId="1" xfId="0" applyFont="true" applyBorder="true" applyAlignment="true" applyProtection="false">
      <alignment horizontal="left" vertical="center" textRotation="0" wrapText="false" indent="0" shrinkToFit="false"/>
      <protection locked="true" hidden="false"/>
    </xf>
    <xf numFmtId="165" fontId="10" fillId="6" borderId="1" xfId="0" applyFont="true" applyBorder="true" applyAlignment="false" applyProtection="false">
      <alignment horizontal="general" vertical="bottom" textRotation="0" wrapText="false" indent="0" shrinkToFit="false"/>
      <protection locked="true" hidden="false"/>
    </xf>
    <xf numFmtId="164" fontId="0" fillId="6" borderId="1" xfId="0" applyFont="false" applyBorder="true" applyAlignment="fals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left" vertical="center" textRotation="0" wrapText="false" indent="0" shrinkToFit="false"/>
      <protection locked="true" hidden="false"/>
    </xf>
    <xf numFmtId="164" fontId="10" fillId="0" borderId="1" xfId="0" applyFont="true" applyBorder="true" applyAlignment="true" applyProtection="false">
      <alignment horizontal="center"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7" fillId="0" borderId="1" xfId="0" applyFont="true" applyBorder="true" applyAlignment="false" applyProtection="false">
      <alignment horizontal="general" vertical="bottom" textRotation="0" wrapText="false" indent="0" shrinkToFit="false"/>
      <protection locked="true" hidden="false"/>
    </xf>
    <xf numFmtId="165" fontId="10" fillId="0" borderId="1"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7" fontId="10" fillId="0" borderId="1"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14"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7030A0"/>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CE4D6"/>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4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8" topLeftCell="B9" activePane="bottomRight" state="frozen"/>
      <selection pane="topLeft" activeCell="A1" activeCellId="0" sqref="A1"/>
      <selection pane="topRight" activeCell="B1" activeCellId="0" sqref="B1"/>
      <selection pane="bottomLeft" activeCell="A9" activeCellId="0" sqref="A9"/>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38"/>
    <col collapsed="false" customWidth="true" hidden="false" outlineLevel="0" max="14" min="2" style="0" width="12.5"/>
    <col collapsed="false" customWidth="true" hidden="false" outlineLevel="0" max="15" min="15" style="0" width="14"/>
    <col collapsed="false" customWidth="true" hidden="false" outlineLevel="0" max="16" min="16" style="0" width="4"/>
  </cols>
  <sheetData>
    <row r="1" customFormat="false" ht="19.7" hidden="false" customHeight="false" outlineLevel="0" collapsed="false">
      <c r="A1" s="1" t="s">
        <v>0</v>
      </c>
    </row>
    <row r="2" customFormat="false" ht="15" hidden="false" customHeight="false" outlineLevel="0" collapsed="false">
      <c r="A2" s="2" t="s">
        <v>1</v>
      </c>
    </row>
    <row r="3" customFormat="false" ht="15" hidden="false" customHeight="false" outlineLevel="0" collapsed="false">
      <c r="A3" s="3" t="s">
        <v>2</v>
      </c>
    </row>
    <row r="5" customFormat="false" ht="15" hidden="false" customHeight="false" outlineLevel="0" collapsed="false">
      <c r="A5" s="4" t="s">
        <v>3</v>
      </c>
      <c r="B5" s="5" t="n">
        <v>20000</v>
      </c>
      <c r="D5" s="6" t="s">
        <v>4</v>
      </c>
    </row>
    <row r="7" customFormat="false" ht="27.75" hidden="false" customHeight="true" outlineLevel="0" collapsed="false">
      <c r="A7" s="7" t="s">
        <v>5</v>
      </c>
      <c r="B7" s="8" t="s">
        <v>6</v>
      </c>
      <c r="C7" s="8" t="s">
        <v>7</v>
      </c>
      <c r="D7" s="8" t="s">
        <v>8</v>
      </c>
      <c r="E7" s="8" t="s">
        <v>9</v>
      </c>
      <c r="F7" s="8" t="s">
        <v>10</v>
      </c>
      <c r="G7" s="8" t="s">
        <v>11</v>
      </c>
      <c r="H7" s="8" t="s">
        <v>12</v>
      </c>
      <c r="I7" s="8" t="s">
        <v>13</v>
      </c>
      <c r="J7" s="8" t="s">
        <v>14</v>
      </c>
      <c r="K7" s="8" t="s">
        <v>15</v>
      </c>
      <c r="L7" s="8" t="s">
        <v>16</v>
      </c>
      <c r="M7" s="8" t="s">
        <v>17</v>
      </c>
      <c r="N7" s="8" t="s">
        <v>18</v>
      </c>
      <c r="O7" s="9" t="s">
        <v>19</v>
      </c>
    </row>
    <row r="8" customFormat="false" ht="15" hidden="false" customHeight="false" outlineLevel="0" collapsed="false">
      <c r="A8" s="6" t="s">
        <v>20</v>
      </c>
      <c r="B8" s="10" t="n">
        <v>46272</v>
      </c>
      <c r="C8" s="11" t="n">
        <f aca="false">B8+7</f>
        <v>46279</v>
      </c>
      <c r="D8" s="11" t="n">
        <f aca="false">C8+7</f>
        <v>46286</v>
      </c>
      <c r="E8" s="11" t="n">
        <f aca="false">D8+7</f>
        <v>46293</v>
      </c>
      <c r="F8" s="11" t="n">
        <f aca="false">E8+7</f>
        <v>46300</v>
      </c>
      <c r="G8" s="11" t="n">
        <f aca="false">F8+7</f>
        <v>46307</v>
      </c>
      <c r="H8" s="11" t="n">
        <f aca="false">G8+7</f>
        <v>46314</v>
      </c>
      <c r="I8" s="11" t="n">
        <f aca="false">H8+7</f>
        <v>46321</v>
      </c>
      <c r="J8" s="11" t="n">
        <f aca="false">I8+7</f>
        <v>46328</v>
      </c>
      <c r="K8" s="11" t="n">
        <f aca="false">J8+7</f>
        <v>46335</v>
      </c>
      <c r="L8" s="11" t="n">
        <f aca="false">K8+7</f>
        <v>46342</v>
      </c>
      <c r="M8" s="11" t="n">
        <f aca="false">L8+7</f>
        <v>46349</v>
      </c>
      <c r="N8" s="11" t="n">
        <f aca="false">M8+7</f>
        <v>46356</v>
      </c>
      <c r="O8" s="12"/>
    </row>
    <row r="9" customFormat="false" ht="15" hidden="false" customHeight="false" outlineLevel="0" collapsed="false">
      <c r="A9" s="13" t="s">
        <v>21</v>
      </c>
      <c r="B9" s="5" t="n">
        <v>18500</v>
      </c>
      <c r="C9" s="14" t="n">
        <f aca="false">B29</f>
        <v>20430</v>
      </c>
      <c r="D9" s="14" t="n">
        <f aca="false">C29</f>
        <v>19690</v>
      </c>
      <c r="E9" s="14" t="n">
        <f aca="false">D29</f>
        <v>19690</v>
      </c>
      <c r="F9" s="14" t="n">
        <f aca="false">E29</f>
        <v>19690</v>
      </c>
      <c r="G9" s="14" t="n">
        <f aca="false">F29</f>
        <v>19690</v>
      </c>
      <c r="H9" s="14" t="n">
        <f aca="false">G29</f>
        <v>19690</v>
      </c>
      <c r="I9" s="14" t="n">
        <f aca="false">H29</f>
        <v>19690</v>
      </c>
      <c r="J9" s="14" t="n">
        <f aca="false">I29</f>
        <v>19690</v>
      </c>
      <c r="K9" s="14" t="n">
        <f aca="false">J29</f>
        <v>19690</v>
      </c>
      <c r="L9" s="14" t="n">
        <f aca="false">K29</f>
        <v>19690</v>
      </c>
      <c r="M9" s="14" t="n">
        <f aca="false">L29</f>
        <v>19690</v>
      </c>
      <c r="N9" s="14" t="n">
        <f aca="false">M29</f>
        <v>19690</v>
      </c>
      <c r="O9" s="15"/>
    </row>
    <row r="10" customFormat="false" ht="15" hidden="false" customHeight="false" outlineLevel="0" collapsed="false">
      <c r="A10" s="16" t="s">
        <v>22</v>
      </c>
      <c r="B10" s="17"/>
      <c r="C10" s="17"/>
      <c r="D10" s="17"/>
      <c r="E10" s="17"/>
      <c r="F10" s="17"/>
      <c r="G10" s="17"/>
      <c r="H10" s="17"/>
      <c r="I10" s="17"/>
      <c r="J10" s="17"/>
      <c r="K10" s="17"/>
      <c r="L10" s="17"/>
      <c r="M10" s="17"/>
      <c r="N10" s="17"/>
      <c r="O10" s="17"/>
    </row>
    <row r="11" customFormat="false" ht="15" hidden="false" customHeight="false" outlineLevel="0" collapsed="false">
      <c r="A11" s="18" t="s">
        <v>23</v>
      </c>
      <c r="B11" s="19" t="n">
        <v>31200</v>
      </c>
      <c r="C11" s="19" t="n">
        <v>27400</v>
      </c>
      <c r="D11" s="19"/>
      <c r="E11" s="19"/>
      <c r="F11" s="19"/>
      <c r="G11" s="19"/>
      <c r="H11" s="19"/>
      <c r="I11" s="19"/>
      <c r="J11" s="19"/>
      <c r="K11" s="19"/>
      <c r="L11" s="19"/>
      <c r="M11" s="19"/>
      <c r="N11" s="19"/>
      <c r="O11" s="20" t="n">
        <f aca="false">SUM(B11:N11)</f>
        <v>58600</v>
      </c>
    </row>
    <row r="12" customFormat="false" ht="15" hidden="false" customHeight="false" outlineLevel="0" collapsed="false">
      <c r="A12" s="18" t="s">
        <v>24</v>
      </c>
      <c r="B12" s="19" t="n">
        <v>4800</v>
      </c>
      <c r="C12" s="19" t="n">
        <v>4100</v>
      </c>
      <c r="D12" s="19"/>
      <c r="E12" s="19"/>
      <c r="F12" s="19"/>
      <c r="G12" s="19"/>
      <c r="H12" s="19"/>
      <c r="I12" s="19"/>
      <c r="J12" s="19"/>
      <c r="K12" s="19"/>
      <c r="L12" s="19"/>
      <c r="M12" s="19"/>
      <c r="N12" s="19"/>
      <c r="O12" s="20" t="n">
        <f aca="false">SUM(B12:N12)</f>
        <v>8900</v>
      </c>
    </row>
    <row r="13" customFormat="false" ht="15" hidden="false" customHeight="false" outlineLevel="0" collapsed="false">
      <c r="A13" s="18" t="s">
        <v>25</v>
      </c>
      <c r="B13" s="19" t="n">
        <v>1200</v>
      </c>
      <c r="C13" s="19"/>
      <c r="D13" s="19"/>
      <c r="E13" s="19"/>
      <c r="F13" s="19"/>
      <c r="G13" s="19"/>
      <c r="H13" s="19"/>
      <c r="I13" s="19"/>
      <c r="J13" s="19"/>
      <c r="K13" s="19"/>
      <c r="L13" s="19"/>
      <c r="M13" s="19"/>
      <c r="N13" s="19"/>
      <c r="O13" s="20" t="n">
        <f aca="false">SUM(B13:N13)</f>
        <v>1200</v>
      </c>
    </row>
    <row r="14" customFormat="false" ht="15" hidden="false" customHeight="false" outlineLevel="0" collapsed="false">
      <c r="A14" s="18" t="s">
        <v>26</v>
      </c>
      <c r="B14" s="19" t="n">
        <v>450</v>
      </c>
      <c r="C14" s="19" t="n">
        <v>300</v>
      </c>
      <c r="D14" s="19"/>
      <c r="E14" s="19"/>
      <c r="F14" s="19"/>
      <c r="G14" s="19"/>
      <c r="H14" s="19"/>
      <c r="I14" s="19"/>
      <c r="J14" s="19"/>
      <c r="K14" s="19"/>
      <c r="L14" s="19"/>
      <c r="M14" s="19"/>
      <c r="N14" s="19"/>
      <c r="O14" s="20" t="n">
        <f aca="false">SUM(B14:N14)</f>
        <v>750</v>
      </c>
    </row>
    <row r="15" customFormat="false" ht="15" hidden="false" customHeight="false" outlineLevel="0" collapsed="false">
      <c r="A15" s="18" t="s">
        <v>27</v>
      </c>
      <c r="B15" s="19"/>
      <c r="C15" s="19"/>
      <c r="D15" s="19"/>
      <c r="E15" s="19"/>
      <c r="F15" s="19"/>
      <c r="G15" s="19"/>
      <c r="H15" s="19"/>
      <c r="I15" s="19"/>
      <c r="J15" s="19"/>
      <c r="K15" s="19"/>
      <c r="L15" s="19"/>
      <c r="M15" s="19"/>
      <c r="N15" s="19"/>
      <c r="O15" s="20" t="n">
        <f aca="false">SUM(B15:N15)</f>
        <v>0</v>
      </c>
    </row>
    <row r="16" customFormat="false" ht="15" hidden="false" customHeight="false" outlineLevel="0" collapsed="false">
      <c r="A16" s="7" t="s">
        <v>28</v>
      </c>
      <c r="B16" s="21" t="n">
        <f aca="false">SUM(B11:B15)</f>
        <v>37650</v>
      </c>
      <c r="C16" s="21" t="n">
        <f aca="false">SUM(C11:C15)</f>
        <v>31800</v>
      </c>
      <c r="D16" s="21" t="n">
        <f aca="false">SUM(D11:D15)</f>
        <v>0</v>
      </c>
      <c r="E16" s="21" t="n">
        <f aca="false">SUM(E11:E15)</f>
        <v>0</v>
      </c>
      <c r="F16" s="21" t="n">
        <f aca="false">SUM(F11:F15)</f>
        <v>0</v>
      </c>
      <c r="G16" s="21" t="n">
        <f aca="false">SUM(G11:G15)</f>
        <v>0</v>
      </c>
      <c r="H16" s="21" t="n">
        <f aca="false">SUM(H11:H15)</f>
        <v>0</v>
      </c>
      <c r="I16" s="21" t="n">
        <f aca="false">SUM(I11:I15)</f>
        <v>0</v>
      </c>
      <c r="J16" s="21" t="n">
        <f aca="false">SUM(J11:J15)</f>
        <v>0</v>
      </c>
      <c r="K16" s="21" t="n">
        <f aca="false">SUM(K11:K15)</f>
        <v>0</v>
      </c>
      <c r="L16" s="21" t="n">
        <f aca="false">SUM(L11:L15)</f>
        <v>0</v>
      </c>
      <c r="M16" s="21" t="n">
        <f aca="false">SUM(M11:M15)</f>
        <v>0</v>
      </c>
      <c r="N16" s="21" t="n">
        <f aca="false">SUM(N11:N15)</f>
        <v>0</v>
      </c>
      <c r="O16" s="21" t="n">
        <f aca="false">SUM(B16:N16)</f>
        <v>69450</v>
      </c>
    </row>
    <row r="17" customFormat="false" ht="15" hidden="false" customHeight="false" outlineLevel="0" collapsed="false">
      <c r="A17" s="16" t="s">
        <v>29</v>
      </c>
      <c r="B17" s="17"/>
      <c r="C17" s="17"/>
      <c r="D17" s="17"/>
      <c r="E17" s="17"/>
      <c r="F17" s="17"/>
      <c r="G17" s="17"/>
      <c r="H17" s="17"/>
      <c r="I17" s="17"/>
      <c r="J17" s="17"/>
      <c r="K17" s="17"/>
      <c r="L17" s="17"/>
      <c r="M17" s="17"/>
      <c r="N17" s="17"/>
      <c r="O17" s="17"/>
    </row>
    <row r="18" customFormat="false" ht="15" hidden="false" customHeight="false" outlineLevel="0" collapsed="false">
      <c r="A18" s="18" t="s">
        <v>30</v>
      </c>
      <c r="B18" s="19" t="n">
        <v>10900</v>
      </c>
      <c r="C18" s="19" t="n">
        <v>12600</v>
      </c>
      <c r="D18" s="19"/>
      <c r="E18" s="19"/>
      <c r="F18" s="19"/>
      <c r="G18" s="19"/>
      <c r="H18" s="19"/>
      <c r="I18" s="19"/>
      <c r="J18" s="19"/>
      <c r="K18" s="19"/>
      <c r="L18" s="19"/>
      <c r="M18" s="19"/>
      <c r="N18" s="19"/>
      <c r="O18" s="20" t="n">
        <f aca="false">SUM(B18:N18)</f>
        <v>23500</v>
      </c>
    </row>
    <row r="19" customFormat="false" ht="15" hidden="false" customHeight="false" outlineLevel="0" collapsed="false">
      <c r="A19" s="18" t="s">
        <v>31</v>
      </c>
      <c r="B19" s="19" t="n">
        <v>11800</v>
      </c>
      <c r="C19" s="19" t="n">
        <v>12300</v>
      </c>
      <c r="D19" s="19"/>
      <c r="E19" s="19"/>
      <c r="F19" s="19"/>
      <c r="G19" s="19"/>
      <c r="H19" s="19"/>
      <c r="I19" s="19"/>
      <c r="J19" s="19"/>
      <c r="K19" s="19"/>
      <c r="L19" s="19"/>
      <c r="M19" s="19"/>
      <c r="N19" s="19"/>
      <c r="O19" s="20" t="n">
        <f aca="false">SUM(B19:N19)</f>
        <v>24100</v>
      </c>
    </row>
    <row r="20" customFormat="false" ht="15" hidden="false" customHeight="false" outlineLevel="0" collapsed="false">
      <c r="A20" s="18" t="s">
        <v>32</v>
      </c>
      <c r="B20" s="19" t="n">
        <v>6200</v>
      </c>
      <c r="C20" s="19"/>
      <c r="D20" s="19"/>
      <c r="E20" s="19"/>
      <c r="F20" s="19"/>
      <c r="G20" s="19"/>
      <c r="H20" s="19"/>
      <c r="I20" s="19"/>
      <c r="J20" s="19"/>
      <c r="K20" s="19"/>
      <c r="L20" s="19"/>
      <c r="M20" s="19"/>
      <c r="N20" s="19"/>
      <c r="O20" s="20" t="n">
        <f aca="false">SUM(B20:N20)</f>
        <v>6200</v>
      </c>
    </row>
    <row r="21" customFormat="false" ht="15" hidden="false" customHeight="false" outlineLevel="0" collapsed="false">
      <c r="A21" s="18" t="s">
        <v>33</v>
      </c>
      <c r="B21" s="19" t="n">
        <v>1150</v>
      </c>
      <c r="C21" s="19"/>
      <c r="D21" s="19"/>
      <c r="E21" s="19"/>
      <c r="F21" s="19"/>
      <c r="G21" s="19"/>
      <c r="H21" s="19"/>
      <c r="I21" s="19"/>
      <c r="J21" s="19"/>
      <c r="K21" s="19"/>
      <c r="L21" s="19"/>
      <c r="M21" s="19"/>
      <c r="N21" s="19"/>
      <c r="O21" s="20" t="n">
        <f aca="false">SUM(B21:N21)</f>
        <v>1150</v>
      </c>
    </row>
    <row r="22" customFormat="false" ht="15" hidden="false" customHeight="false" outlineLevel="0" collapsed="false">
      <c r="A22" s="18" t="s">
        <v>34</v>
      </c>
      <c r="B22" s="19" t="n">
        <v>920</v>
      </c>
      <c r="C22" s="19" t="n">
        <v>790</v>
      </c>
      <c r="D22" s="19"/>
      <c r="E22" s="19"/>
      <c r="F22" s="19"/>
      <c r="G22" s="19"/>
      <c r="H22" s="19"/>
      <c r="I22" s="19"/>
      <c r="J22" s="19"/>
      <c r="K22" s="19"/>
      <c r="L22" s="19"/>
      <c r="M22" s="19"/>
      <c r="N22" s="19"/>
      <c r="O22" s="20" t="n">
        <f aca="false">SUM(B22:N22)</f>
        <v>1710</v>
      </c>
    </row>
    <row r="23" customFormat="false" ht="15" hidden="false" customHeight="false" outlineLevel="0" collapsed="false">
      <c r="A23" s="18" t="s">
        <v>35</v>
      </c>
      <c r="B23" s="19" t="n">
        <v>600</v>
      </c>
      <c r="C23" s="19" t="n">
        <v>250</v>
      </c>
      <c r="D23" s="19"/>
      <c r="E23" s="19"/>
      <c r="F23" s="19"/>
      <c r="G23" s="19"/>
      <c r="H23" s="19"/>
      <c r="I23" s="19"/>
      <c r="J23" s="19"/>
      <c r="K23" s="19"/>
      <c r="L23" s="19"/>
      <c r="M23" s="19"/>
      <c r="N23" s="19"/>
      <c r="O23" s="20" t="n">
        <f aca="false">SUM(B23:N23)</f>
        <v>850</v>
      </c>
    </row>
    <row r="24" customFormat="false" ht="15" hidden="false" customHeight="false" outlineLevel="0" collapsed="false">
      <c r="A24" s="18" t="s">
        <v>36</v>
      </c>
      <c r="B24" s="19" t="n">
        <v>1450</v>
      </c>
      <c r="C24" s="19" t="n">
        <v>1450</v>
      </c>
      <c r="D24" s="19"/>
      <c r="E24" s="19"/>
      <c r="F24" s="19"/>
      <c r="G24" s="19"/>
      <c r="H24" s="19"/>
      <c r="I24" s="19"/>
      <c r="J24" s="19"/>
      <c r="K24" s="19"/>
      <c r="L24" s="19"/>
      <c r="M24" s="19"/>
      <c r="N24" s="19"/>
      <c r="O24" s="20" t="n">
        <f aca="false">SUM(B24:N24)</f>
        <v>2900</v>
      </c>
    </row>
    <row r="25" customFormat="false" ht="15" hidden="false" customHeight="false" outlineLevel="0" collapsed="false">
      <c r="A25" s="18" t="s">
        <v>37</v>
      </c>
      <c r="B25" s="19" t="n">
        <v>2300</v>
      </c>
      <c r="C25" s="19" t="n">
        <v>4800</v>
      </c>
      <c r="D25" s="19"/>
      <c r="E25" s="19"/>
      <c r="F25" s="19"/>
      <c r="G25" s="19"/>
      <c r="H25" s="19"/>
      <c r="I25" s="19"/>
      <c r="J25" s="19"/>
      <c r="K25" s="19"/>
      <c r="L25" s="19"/>
      <c r="M25" s="19"/>
      <c r="N25" s="19"/>
      <c r="O25" s="20" t="n">
        <f aca="false">SUM(B25:N25)</f>
        <v>7100</v>
      </c>
    </row>
    <row r="26" customFormat="false" ht="15" hidden="false" customHeight="false" outlineLevel="0" collapsed="false">
      <c r="A26" s="18" t="s">
        <v>38</v>
      </c>
      <c r="B26" s="19" t="n">
        <v>400</v>
      </c>
      <c r="C26" s="19" t="n">
        <v>350</v>
      </c>
      <c r="D26" s="19"/>
      <c r="E26" s="19"/>
      <c r="F26" s="19"/>
      <c r="G26" s="19"/>
      <c r="H26" s="19"/>
      <c r="I26" s="19"/>
      <c r="J26" s="19"/>
      <c r="K26" s="19"/>
      <c r="L26" s="19"/>
      <c r="M26" s="19"/>
      <c r="N26" s="19"/>
      <c r="O26" s="20" t="n">
        <f aca="false">SUM(B26:N26)</f>
        <v>750</v>
      </c>
    </row>
    <row r="27" customFormat="false" ht="15" hidden="false" customHeight="false" outlineLevel="0" collapsed="false">
      <c r="A27" s="7" t="s">
        <v>39</v>
      </c>
      <c r="B27" s="21" t="n">
        <f aca="false">SUM(B18:B26)</f>
        <v>35720</v>
      </c>
      <c r="C27" s="21" t="n">
        <f aca="false">SUM(C18:C26)</f>
        <v>32540</v>
      </c>
      <c r="D27" s="21" t="n">
        <f aca="false">SUM(D18:D26)</f>
        <v>0</v>
      </c>
      <c r="E27" s="21" t="n">
        <f aca="false">SUM(E18:E26)</f>
        <v>0</v>
      </c>
      <c r="F27" s="21" t="n">
        <f aca="false">SUM(F18:F26)</f>
        <v>0</v>
      </c>
      <c r="G27" s="21" t="n">
        <f aca="false">SUM(G18:G26)</f>
        <v>0</v>
      </c>
      <c r="H27" s="21" t="n">
        <f aca="false">SUM(H18:H26)</f>
        <v>0</v>
      </c>
      <c r="I27" s="21" t="n">
        <f aca="false">SUM(I18:I26)</f>
        <v>0</v>
      </c>
      <c r="J27" s="21" t="n">
        <f aca="false">SUM(J18:J26)</f>
        <v>0</v>
      </c>
      <c r="K27" s="21" t="n">
        <f aca="false">SUM(K18:K26)</f>
        <v>0</v>
      </c>
      <c r="L27" s="21" t="n">
        <f aca="false">SUM(L18:L26)</f>
        <v>0</v>
      </c>
      <c r="M27" s="21" t="n">
        <f aca="false">SUM(M18:M26)</f>
        <v>0</v>
      </c>
      <c r="N27" s="21" t="n">
        <f aca="false">SUM(N18:N26)</f>
        <v>0</v>
      </c>
      <c r="O27" s="21" t="n">
        <f aca="false">SUM(B27:N27)</f>
        <v>68260</v>
      </c>
    </row>
    <row r="28" customFormat="false" ht="15" hidden="false" customHeight="false" outlineLevel="0" collapsed="false">
      <c r="A28" s="13" t="s">
        <v>40</v>
      </c>
      <c r="B28" s="14" t="n">
        <f aca="false">B16-B27</f>
        <v>1930</v>
      </c>
      <c r="C28" s="14" t="n">
        <f aca="false">C16-C27</f>
        <v>-740</v>
      </c>
      <c r="D28" s="14" t="n">
        <f aca="false">D16-D27</f>
        <v>0</v>
      </c>
      <c r="E28" s="14" t="n">
        <f aca="false">E16-E27</f>
        <v>0</v>
      </c>
      <c r="F28" s="14" t="n">
        <f aca="false">F16-F27</f>
        <v>0</v>
      </c>
      <c r="G28" s="14" t="n">
        <f aca="false">G16-G27</f>
        <v>0</v>
      </c>
      <c r="H28" s="14" t="n">
        <f aca="false">H16-H27</f>
        <v>0</v>
      </c>
      <c r="I28" s="14" t="n">
        <f aca="false">I16-I27</f>
        <v>0</v>
      </c>
      <c r="J28" s="14" t="n">
        <f aca="false">J16-J27</f>
        <v>0</v>
      </c>
      <c r="K28" s="14" t="n">
        <f aca="false">K16-K27</f>
        <v>0</v>
      </c>
      <c r="L28" s="14" t="n">
        <f aca="false">L16-L27</f>
        <v>0</v>
      </c>
      <c r="M28" s="14" t="n">
        <f aca="false">M16-M27</f>
        <v>0</v>
      </c>
      <c r="N28" s="14" t="n">
        <f aca="false">N16-N27</f>
        <v>0</v>
      </c>
      <c r="O28" s="14" t="n">
        <f aca="false">SUM(B28:N28)</f>
        <v>1190</v>
      </c>
    </row>
    <row r="29" customFormat="false" ht="15" hidden="false" customHeight="false" outlineLevel="0" collapsed="false">
      <c r="A29" s="22" t="s">
        <v>41</v>
      </c>
      <c r="B29" s="23" t="n">
        <f aca="false">B9+B28</f>
        <v>20430</v>
      </c>
      <c r="C29" s="23" t="n">
        <f aca="false">C9+C28</f>
        <v>19690</v>
      </c>
      <c r="D29" s="23" t="n">
        <f aca="false">D9+D28</f>
        <v>19690</v>
      </c>
      <c r="E29" s="23" t="n">
        <f aca="false">E9+E28</f>
        <v>19690</v>
      </c>
      <c r="F29" s="23" t="n">
        <f aca="false">F9+F28</f>
        <v>19690</v>
      </c>
      <c r="G29" s="23" t="n">
        <f aca="false">G9+G28</f>
        <v>19690</v>
      </c>
      <c r="H29" s="23" t="n">
        <f aca="false">H9+H28</f>
        <v>19690</v>
      </c>
      <c r="I29" s="23" t="n">
        <f aca="false">I9+I28</f>
        <v>19690</v>
      </c>
      <c r="J29" s="23" t="n">
        <f aca="false">J9+J28</f>
        <v>19690</v>
      </c>
      <c r="K29" s="23" t="n">
        <f aca="false">K9+K28</f>
        <v>19690</v>
      </c>
      <c r="L29" s="23" t="n">
        <f aca="false">L9+L28</f>
        <v>19690</v>
      </c>
      <c r="M29" s="23" t="n">
        <f aca="false">M9+M28</f>
        <v>19690</v>
      </c>
      <c r="N29" s="23" t="n">
        <f aca="false">N9+N28</f>
        <v>19690</v>
      </c>
      <c r="O29" s="24"/>
    </row>
    <row r="30" customFormat="false" ht="15" hidden="false" customHeight="false" outlineLevel="0" collapsed="false">
      <c r="A30" s="6" t="s">
        <v>42</v>
      </c>
    </row>
    <row r="31" customFormat="false" ht="15" hidden="false" customHeight="false" outlineLevel="0" collapsed="false">
      <c r="A31" s="25" t="s">
        <v>43</v>
      </c>
      <c r="B31" s="26" t="str">
        <f aca="false">IF(B16+B27=0,"",IF(B29&gt;=$B$5,"OK","BELOW BUFFER"))</f>
        <v>OK</v>
      </c>
      <c r="C31" s="26" t="str">
        <f aca="false">IF(C16+C27=0,"",IF(C29&gt;=$B$5,"OK","BELOW BUFFER"))</f>
        <v>BELOW BUFFER</v>
      </c>
      <c r="D31" s="26" t="str">
        <f aca="false">IF(D16+D27=0,"",IF(D29&gt;=$B$5,"OK","BELOW BUFFER"))</f>
        <v/>
      </c>
      <c r="E31" s="26" t="str">
        <f aca="false">IF(E16+E27=0,"",IF(E29&gt;=$B$5,"OK","BELOW BUFFER"))</f>
        <v/>
      </c>
      <c r="F31" s="26" t="str">
        <f aca="false">IF(F16+F27=0,"",IF(F29&gt;=$B$5,"OK","BELOW BUFFER"))</f>
        <v/>
      </c>
      <c r="G31" s="26" t="str">
        <f aca="false">IF(G16+G27=0,"",IF(G29&gt;=$B$5,"OK","BELOW BUFFER"))</f>
        <v/>
      </c>
      <c r="H31" s="26" t="str">
        <f aca="false">IF(H16+H27=0,"",IF(H29&gt;=$B$5,"OK","BELOW BUFFER"))</f>
        <v/>
      </c>
      <c r="I31" s="26" t="str">
        <f aca="false">IF(I16+I27=0,"",IF(I29&gt;=$B$5,"OK","BELOW BUFFER"))</f>
        <v/>
      </c>
      <c r="J31" s="26" t="str">
        <f aca="false">IF(J16+J27=0,"",IF(J29&gt;=$B$5,"OK","BELOW BUFFER"))</f>
        <v/>
      </c>
      <c r="K31" s="26" t="str">
        <f aca="false">IF(K16+K27=0,"",IF(K29&gt;=$B$5,"OK","BELOW BUFFER"))</f>
        <v/>
      </c>
      <c r="L31" s="26" t="str">
        <f aca="false">IF(L16+L27=0,"",IF(L29&gt;=$B$5,"OK","BELOW BUFFER"))</f>
        <v/>
      </c>
      <c r="M31" s="26" t="str">
        <f aca="false">IF(M16+M27=0,"",IF(M29&gt;=$B$5,"OK","BELOW BUFFER"))</f>
        <v/>
      </c>
      <c r="N31" s="26" t="str">
        <f aca="false">IF(N16+N27=0,"",IF(N29&gt;=$B$5,"OK","BELOW BUFFER"))</f>
        <v/>
      </c>
      <c r="O31" s="12"/>
    </row>
    <row r="33" customFormat="false" ht="15" hidden="false" customHeight="false" outlineLevel="0" collapsed="false">
      <c r="A33" s="27" t="s">
        <v>44</v>
      </c>
    </row>
    <row r="34" customFormat="false" ht="15" hidden="false" customHeight="false" outlineLevel="0" collapsed="false">
      <c r="A34" s="28" t="s">
        <v>45</v>
      </c>
      <c r="B34" s="29" t="n">
        <f aca="false">MIN(B29:N29)</f>
        <v>19690</v>
      </c>
      <c r="C34" s="30" t="s">
        <v>46</v>
      </c>
      <c r="D34" s="30"/>
      <c r="E34" s="30"/>
      <c r="F34" s="30"/>
      <c r="G34" s="30"/>
      <c r="H34" s="30"/>
    </row>
    <row r="35" customFormat="false" ht="15" hidden="false" customHeight="false" outlineLevel="0" collapsed="false">
      <c r="A35" s="28" t="s">
        <v>47</v>
      </c>
      <c r="B35" s="31" t="n">
        <f aca="false">COUNTIF(B31:N31,"BELOW BUFFER")</f>
        <v>1</v>
      </c>
      <c r="C35" s="30" t="s">
        <v>48</v>
      </c>
      <c r="D35" s="30"/>
      <c r="E35" s="30"/>
      <c r="F35" s="30"/>
      <c r="G35" s="30"/>
      <c r="H35" s="30"/>
    </row>
    <row r="36" customFormat="false" ht="15" hidden="false" customHeight="false" outlineLevel="0" collapsed="false">
      <c r="A36" s="28" t="s">
        <v>49</v>
      </c>
      <c r="B36" s="29" t="n">
        <f aca="false">O28</f>
        <v>1190</v>
      </c>
      <c r="C36" s="30" t="s">
        <v>50</v>
      </c>
      <c r="D36" s="30"/>
      <c r="E36" s="30"/>
      <c r="F36" s="30"/>
      <c r="G36" s="30"/>
      <c r="H36" s="30"/>
    </row>
    <row r="37" customFormat="false" ht="15" hidden="false" customHeight="false" outlineLevel="0" collapsed="false">
      <c r="A37" s="28" t="s">
        <v>51</v>
      </c>
      <c r="B37" s="29" t="n">
        <f aca="false">IFERROR(AVERAGE(B28:N28),"")</f>
        <v>91.5384615384615</v>
      </c>
      <c r="C37" s="30" t="s">
        <v>52</v>
      </c>
      <c r="D37" s="30"/>
      <c r="E37" s="30"/>
      <c r="F37" s="30"/>
      <c r="G37" s="30"/>
      <c r="H37" s="30"/>
    </row>
    <row r="38" customFormat="false" ht="15" hidden="false" customHeight="false" outlineLevel="0" collapsed="false">
      <c r="A38" s="28" t="s">
        <v>53</v>
      </c>
      <c r="B38" s="29" t="n">
        <f aca="false">ROUND(N29-B9-O28,2)</f>
        <v>0</v>
      </c>
      <c r="C38" s="30" t="s">
        <v>54</v>
      </c>
      <c r="D38" s="30"/>
      <c r="E38" s="30"/>
      <c r="F38" s="30"/>
      <c r="G38" s="30"/>
      <c r="H38" s="30"/>
    </row>
    <row r="40" customFormat="false" ht="15" hidden="false" customHeight="false" outlineLevel="0" collapsed="false">
      <c r="A40" s="27" t="s">
        <v>55</v>
      </c>
    </row>
    <row r="41" customFormat="false" ht="25.5" hidden="false" customHeight="true" outlineLevel="0" collapsed="false">
      <c r="A41" s="32" t="s">
        <v>56</v>
      </c>
      <c r="B41" s="32"/>
      <c r="C41" s="32"/>
      <c r="D41" s="32"/>
      <c r="E41" s="32"/>
      <c r="F41" s="32"/>
      <c r="G41" s="32"/>
      <c r="H41" s="32"/>
      <c r="I41" s="32"/>
      <c r="J41" s="32"/>
      <c r="K41" s="32"/>
      <c r="L41" s="32"/>
    </row>
    <row r="42" customFormat="false" ht="25.5" hidden="false" customHeight="true" outlineLevel="0" collapsed="false">
      <c r="A42" s="32" t="s">
        <v>57</v>
      </c>
      <c r="B42" s="32"/>
      <c r="C42" s="32"/>
      <c r="D42" s="32"/>
      <c r="E42" s="32"/>
      <c r="F42" s="32"/>
      <c r="G42" s="32"/>
      <c r="H42" s="32"/>
      <c r="I42" s="32"/>
      <c r="J42" s="32"/>
      <c r="K42" s="32"/>
      <c r="L42" s="32"/>
    </row>
    <row r="43" customFormat="false" ht="25.5" hidden="false" customHeight="true" outlineLevel="0" collapsed="false">
      <c r="A43" s="32" t="s">
        <v>58</v>
      </c>
      <c r="B43" s="32"/>
      <c r="C43" s="32"/>
      <c r="D43" s="32"/>
      <c r="E43" s="32"/>
      <c r="F43" s="32"/>
      <c r="G43" s="32"/>
      <c r="H43" s="32"/>
      <c r="I43" s="32"/>
      <c r="J43" s="32"/>
      <c r="K43" s="32"/>
      <c r="L43" s="32"/>
    </row>
    <row r="44" customFormat="false" ht="25.5" hidden="false" customHeight="true" outlineLevel="0" collapsed="false">
      <c r="A44" s="32" t="s">
        <v>59</v>
      </c>
      <c r="B44" s="32"/>
      <c r="C44" s="32"/>
      <c r="D44" s="32"/>
      <c r="E44" s="32"/>
      <c r="F44" s="32"/>
      <c r="G44" s="32"/>
      <c r="H44" s="32"/>
      <c r="I44" s="32"/>
      <c r="J44" s="32"/>
      <c r="K44" s="32"/>
      <c r="L44" s="32"/>
    </row>
    <row r="45" customFormat="false" ht="25.5" hidden="false" customHeight="true" outlineLevel="0" collapsed="false">
      <c r="A45" s="32" t="s">
        <v>60</v>
      </c>
      <c r="B45" s="32"/>
      <c r="C45" s="32"/>
      <c r="D45" s="32"/>
      <c r="E45" s="32"/>
      <c r="F45" s="32"/>
      <c r="G45" s="32"/>
      <c r="H45" s="32"/>
      <c r="I45" s="32"/>
      <c r="J45" s="32"/>
      <c r="K45" s="32"/>
      <c r="L45" s="32"/>
    </row>
    <row r="46" customFormat="false" ht="25.5" hidden="false" customHeight="true" outlineLevel="0" collapsed="false">
      <c r="A46" s="32" t="s">
        <v>61</v>
      </c>
      <c r="B46" s="32"/>
      <c r="C46" s="32"/>
      <c r="D46" s="32"/>
      <c r="E46" s="32"/>
      <c r="F46" s="32"/>
      <c r="G46" s="32"/>
      <c r="H46" s="32"/>
      <c r="I46" s="32"/>
      <c r="J46" s="32"/>
      <c r="K46" s="32"/>
      <c r="L46" s="32"/>
    </row>
  </sheetData>
  <mergeCells count="11">
    <mergeCell ref="C34:H34"/>
    <mergeCell ref="C35:H35"/>
    <mergeCell ref="C36:H36"/>
    <mergeCell ref="C37:H37"/>
    <mergeCell ref="C38:H38"/>
    <mergeCell ref="A41:L41"/>
    <mergeCell ref="A42:L42"/>
    <mergeCell ref="A43:L43"/>
    <mergeCell ref="A44:L44"/>
    <mergeCell ref="A45:L45"/>
    <mergeCell ref="A46:L4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18"/>
  </cols>
  <sheetData>
    <row r="1" customFormat="false" ht="19.7" hidden="false" customHeight="false" outlineLevel="0" collapsed="false">
      <c r="A1" s="1" t="s">
        <v>62</v>
      </c>
    </row>
    <row r="2" customFormat="false" ht="15" hidden="false" customHeight="false" outlineLevel="0" collapsed="false">
      <c r="A2" s="2" t="s">
        <v>63</v>
      </c>
    </row>
    <row r="4" customFormat="false" ht="15" hidden="false" customHeight="false" outlineLevel="0" collapsed="false">
      <c r="A4" s="33"/>
    </row>
    <row r="5" customFormat="false" ht="15" hidden="false" customHeight="false" outlineLevel="0" collapsed="false">
      <c r="A5" s="34" t="s">
        <v>64</v>
      </c>
    </row>
    <row r="6" customFormat="false" ht="60" hidden="false" customHeight="true" outlineLevel="0" collapsed="false">
      <c r="A6" s="33" t="s">
        <v>65</v>
      </c>
    </row>
    <row r="7" customFormat="false" ht="15" hidden="false" customHeight="false" outlineLevel="0" collapsed="false">
      <c r="A7" s="33"/>
    </row>
    <row r="8" customFormat="false" ht="60" hidden="false" customHeight="true" outlineLevel="0" collapsed="false">
      <c r="A8" s="33" t="s">
        <v>66</v>
      </c>
    </row>
    <row r="9" customFormat="false" ht="15" hidden="false" customHeight="false" outlineLevel="0" collapsed="false">
      <c r="A9" s="33"/>
    </row>
    <row r="10" customFormat="false" ht="15" hidden="false" customHeight="false" outlineLevel="0" collapsed="false">
      <c r="A10" s="35" t="s">
        <v>67</v>
      </c>
    </row>
    <row r="11" customFormat="false" ht="30" hidden="false" customHeight="true" outlineLevel="0" collapsed="false">
      <c r="A11" s="33" t="s">
        <v>68</v>
      </c>
    </row>
    <row r="12" customFormat="false" ht="15" hidden="false" customHeight="false" outlineLevel="0" collapsed="false">
      <c r="A12" s="33"/>
    </row>
    <row r="13" customFormat="false" ht="15" hidden="false" customHeight="false" outlineLevel="0" collapsed="false">
      <c r="A13" s="34" t="s">
        <v>69</v>
      </c>
    </row>
    <row r="14" customFormat="false" ht="15" hidden="false" customHeight="false" outlineLevel="0" collapsed="false">
      <c r="A14" s="33" t="s">
        <v>70</v>
      </c>
    </row>
    <row r="15" customFormat="false" ht="15" hidden="false" customHeight="false" outlineLevel="0" collapsed="false">
      <c r="A15" s="33"/>
    </row>
    <row r="16" customFormat="false" ht="15" hidden="false" customHeight="false" outlineLevel="0" collapsed="false">
      <c r="A16" s="35" t="s">
        <v>71</v>
      </c>
    </row>
    <row r="17" customFormat="false" ht="30" hidden="false" customHeight="true" outlineLevel="0" collapsed="false">
      <c r="A17" s="33" t="s">
        <v>72</v>
      </c>
    </row>
    <row r="18" customFormat="false" ht="15" hidden="false" customHeight="false" outlineLevel="0" collapsed="false">
      <c r="A18" s="35" t="s">
        <v>73</v>
      </c>
    </row>
    <row r="19" customFormat="false" ht="30" hidden="false" customHeight="true" outlineLevel="0" collapsed="false">
      <c r="A19" s="33" t="s">
        <v>74</v>
      </c>
    </row>
    <row r="20" customFormat="false" ht="15" hidden="false" customHeight="false" outlineLevel="0" collapsed="false">
      <c r="A20" s="35" t="s">
        <v>75</v>
      </c>
    </row>
    <row r="21" customFormat="false" ht="45" hidden="false" customHeight="true" outlineLevel="0" collapsed="false">
      <c r="A21" s="33" t="s">
        <v>76</v>
      </c>
    </row>
    <row r="22" customFormat="false" ht="15" hidden="false" customHeight="false" outlineLevel="0" collapsed="false">
      <c r="A22" s="35" t="s">
        <v>77</v>
      </c>
    </row>
    <row r="23" customFormat="false" ht="30" hidden="false" customHeight="true" outlineLevel="0" collapsed="false">
      <c r="A23" s="33" t="s">
        <v>78</v>
      </c>
    </row>
    <row r="24" customFormat="false" ht="15" hidden="false" customHeight="false" outlineLevel="0" collapsed="false">
      <c r="A24" s="35" t="s">
        <v>79</v>
      </c>
    </row>
    <row r="25" customFormat="false" ht="45" hidden="false" customHeight="true" outlineLevel="0" collapsed="false">
      <c r="A25" s="33" t="s">
        <v>80</v>
      </c>
    </row>
    <row r="26" customFormat="false" ht="15" hidden="false" customHeight="false" outlineLevel="0" collapsed="false">
      <c r="A26" s="33"/>
    </row>
    <row r="27" customFormat="false" ht="15" hidden="false" customHeight="false" outlineLevel="0" collapsed="false">
      <c r="A27" s="34" t="s">
        <v>81</v>
      </c>
    </row>
    <row r="28" customFormat="false" ht="15" hidden="false" customHeight="false" outlineLevel="0" collapsed="false">
      <c r="A28" s="33" t="s">
        <v>82</v>
      </c>
    </row>
    <row r="29" customFormat="false" ht="15" hidden="false" customHeight="false" outlineLevel="0" collapsed="false">
      <c r="A29" s="33"/>
    </row>
    <row r="30" customFormat="false" ht="15" hidden="false" customHeight="false" outlineLevel="0" collapsed="false">
      <c r="A30" s="35" t="s">
        <v>83</v>
      </c>
    </row>
    <row r="31" customFormat="false" ht="60" hidden="false" customHeight="true" outlineLevel="0" collapsed="false">
      <c r="A31" s="33" t="s">
        <v>84</v>
      </c>
    </row>
    <row r="32" customFormat="false" ht="15" hidden="false" customHeight="false" outlineLevel="0" collapsed="false">
      <c r="A32" s="33"/>
    </row>
    <row r="33" customFormat="false" ht="15" hidden="false" customHeight="false" outlineLevel="0" collapsed="false">
      <c r="A33" s="35" t="s">
        <v>85</v>
      </c>
    </row>
    <row r="34" customFormat="false" ht="60" hidden="false" customHeight="true" outlineLevel="0" collapsed="false">
      <c r="A34" s="33" t="s">
        <v>86</v>
      </c>
    </row>
    <row r="35" customFormat="false" ht="15" hidden="false" customHeight="false" outlineLevel="0" collapsed="false">
      <c r="A35" s="33"/>
    </row>
    <row r="36" customFormat="false" ht="15" hidden="false" customHeight="false" outlineLevel="0" collapsed="false">
      <c r="A36" s="35" t="s">
        <v>87</v>
      </c>
    </row>
    <row r="37" customFormat="false" ht="90" hidden="false" customHeight="true" outlineLevel="0" collapsed="false">
      <c r="A37" s="33" t="s">
        <v>88</v>
      </c>
    </row>
    <row r="38" customFormat="false" ht="15" hidden="false" customHeight="false" outlineLevel="0" collapsed="false">
      <c r="A38" s="33"/>
    </row>
    <row r="39" customFormat="false" ht="15" hidden="false" customHeight="false" outlineLevel="0" collapsed="false">
      <c r="A39" s="35" t="s">
        <v>89</v>
      </c>
    </row>
    <row r="40" customFormat="false" ht="45" hidden="false" customHeight="true" outlineLevel="0" collapsed="false">
      <c r="A40" s="33" t="s">
        <v>90</v>
      </c>
    </row>
    <row r="41" customFormat="false" ht="15" hidden="false" customHeight="false" outlineLevel="0" collapsed="false">
      <c r="A41" s="33"/>
    </row>
    <row r="42" customFormat="false" ht="15" hidden="false" customHeight="false" outlineLevel="0" collapsed="false">
      <c r="A42" s="34" t="s">
        <v>91</v>
      </c>
    </row>
    <row r="43" customFormat="false" ht="45" hidden="false" customHeight="true" outlineLevel="0" collapsed="false">
      <c r="A43" s="33" t="s">
        <v>92</v>
      </c>
    </row>
    <row r="44" customFormat="false" ht="15" hidden="false" customHeight="false" outlineLevel="0" collapsed="false">
      <c r="A44" s="33"/>
    </row>
    <row r="45" customFormat="false" ht="15" hidden="false" customHeight="false" outlineLevel="0" collapsed="false">
      <c r="A45" s="34" t="s">
        <v>93</v>
      </c>
    </row>
    <row r="46" customFormat="false" ht="45" hidden="false" customHeight="true" outlineLevel="0" collapsed="false">
      <c r="A46" s="33" t="s">
        <v>94</v>
      </c>
    </row>
    <row r="47" customFormat="false" ht="15" hidden="false" customHeight="false" outlineLevel="0" collapsed="false">
      <c r="A47" s="33"/>
    </row>
    <row r="48" customFormat="false" ht="15" hidden="false" customHeight="false" outlineLevel="0" collapsed="false">
      <c r="A48" s="33" t="s">
        <v>95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2026-08-15T14:48:47Z</dcterms:created>
  <dc:creator>openpyxl</dc:creator>
  <dc:description/>
  <dc:language>en-US</dc:language>
  <cp:lastModifiedBy/>
  <dcterms:modified xsi:type="dcterms:W3CDTF">2026-08-15T14:48:47Z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