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Pour cost &amp; variance" sheetId="2" state="visible" r:id="rId2"/>
    <sheet xmlns:r="http://schemas.openxmlformats.org/officeDocument/2006/relationships" name="Category 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.00"/>
    <numFmt numFmtId="165" formatCode="0.0"/>
    <numFmt numFmtId="166" formatCode="0.0%"/>
  </numFmts>
  <fonts count="5">
    <font>
      <name val="Calibri"/>
      <family val="2"/>
      <color theme="1"/>
      <sz val="11"/>
      <scheme val="minor"/>
    </font>
    <font>
      <b val="1"/>
      <color rgb="000E7A5F"/>
      <sz val="13"/>
    </font>
    <font>
      <b val="1"/>
      <color rgb="00000000"/>
      <sz val="11"/>
    </font>
    <font>
      <b val="1"/>
      <color rgb="00FFFFFF"/>
    </font>
    <font>
      <b val="1"/>
    </font>
  </fonts>
  <fills count="5">
    <fill>
      <patternFill/>
    </fill>
    <fill>
      <patternFill patternType="gray125"/>
    </fill>
    <fill>
      <patternFill patternType="solid">
        <fgColor rgb="000E7A5F"/>
      </patternFill>
    </fill>
    <fill>
      <patternFill patternType="solid">
        <fgColor rgb="00FFF7E0"/>
      </patternFill>
    </fill>
    <fill>
      <patternFill patternType="solid">
        <fgColor rgb="00E6F4E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3" borderId="1" pivotButton="0" quotePrefix="0" xfId="0"/>
    <xf numFmtId="164" fontId="0" fillId="3" borderId="1" pivotButton="0" quotePrefix="0" xfId="0"/>
    <xf numFmtId="165" fontId="0" fillId="3" borderId="1" pivotButton="0" quotePrefix="0" xfId="0"/>
    <xf numFmtId="165" fontId="0" fillId="4" borderId="1" pivotButton="0" quotePrefix="0" xfId="0"/>
    <xf numFmtId="164" fontId="0" fillId="4" borderId="1" pivotButton="0" quotePrefix="0" xfId="0"/>
    <xf numFmtId="166" fontId="0" fillId="4" borderId="1" pivotButton="0" quotePrefix="0" xfId="0"/>
    <xf numFmtId="0" fontId="4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165" fontId="4" fillId="0" borderId="1" pivotButton="0" quotePrefix="0" xfId="0"/>
    <xf numFmtId="164" fontId="4" fillId="0" borderId="1" pivotButton="0" quotePrefix="0" xfId="0"/>
    <xf numFmtId="166" fontId="4" fillId="0" borderId="1" pivotButton="0" quotePrefix="0" xfId="0"/>
    <xf numFmtId="0" fontId="3" fillId="2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Novaryq — Bar Pour Cost Calculator</t>
        </is>
      </c>
    </row>
    <row r="2">
      <c r="A2" s="2" t="inlineStr"/>
    </row>
    <row r="3">
      <c r="A3" s="3" t="inlineStr">
        <is>
          <t>How to use this workbook</t>
        </is>
      </c>
    </row>
    <row r="4">
      <c r="A4" s="2" t="inlineStr">
        <is>
          <t>1. Work in the "Pour cost &amp; variance" sheet. YELLOW cells are inputs — overwrite the sample data with your own.</t>
        </is>
      </c>
    </row>
    <row r="5">
      <c r="A5" s="2" t="inlineStr">
        <is>
          <t>2. For each product, enter bottle size (oz), cost per bottle, opening count, bottles received, and closing count. Counts can use decimals: an open bottle at the shoulder is 0.7, half is 0.5, etc. For kegs, use the keg as the "bottle" and its ounces as the size.</t>
        </is>
      </c>
    </row>
    <row r="6">
      <c r="A6" s="2" t="inlineStr">
        <is>
          <t>3. Enter the sales each product rang in your POS for the same period, and (if you map drink recipes) the ounces your POS says were sold.</t>
        </is>
      </c>
    </row>
    <row r="7">
      <c r="A7" s="2" t="inlineStr">
        <is>
          <t>4. Everything in GREEN recomputes automatically: usage in bottles and ounces, usage cost, pour cost %, and the bottle-level variance in ounces and dollars.</t>
        </is>
      </c>
    </row>
    <row r="8">
      <c r="A8" s="2" t="inlineStr">
        <is>
          <t>5. The "Category summary" sheet totals liquor, beer, and wine and computes overall pour cost. It updates automatically from the main sheet.</t>
        </is>
      </c>
    </row>
    <row r="9">
      <c r="A9" s="2" t="inlineStr"/>
    </row>
    <row r="10">
      <c r="A10" s="3" t="inlineStr">
        <is>
          <t>Reading the results</t>
        </is>
      </c>
    </row>
    <row r="11">
      <c r="A11" s="2" t="inlineStr">
        <is>
          <t>- Pour cost % = usage cost ÷ POS sales. Watch the trend week to week; a drifting number is a leak.</t>
        </is>
      </c>
    </row>
    <row r="12">
      <c r="A12" s="2" t="inlineStr">
        <is>
          <t>- Variance (oz) = actual ounces used − ounces your POS says were sold. Positive variance is product that left the bottle without matching sales: overpours, unrung drinks, unlogged comps or transfers, breakage, or theft.</t>
        </is>
      </c>
    </row>
    <row r="13">
      <c r="A13" s="2" t="inlineStr">
        <is>
          <t>- Chase the worst variance line first. One fix a week, verified by next week’s count.</t>
        </is>
      </c>
    </row>
    <row r="14">
      <c r="A14" s="2" t="inlineStr"/>
    </row>
    <row r="15">
      <c r="A15" s="3" t="inlineStr">
        <is>
          <t>Tips</t>
        </is>
      </c>
    </row>
    <row r="16">
      <c r="A16" s="2" t="inlineStr">
        <is>
          <t>- Count weekly, same day, bar closed, in shelf order. Log spills, comps, and kitchen transfers as they happen.</t>
        </is>
      </c>
    </row>
    <row r="17">
      <c r="A17" s="2" t="inlineStr">
        <is>
          <t>- Add rows as needed: insert above the TOTAL row so the formulas keep including everything.</t>
        </is>
      </c>
    </row>
    <row r="18">
      <c r="A18" s="2" t="inlineStr"/>
    </row>
    <row r="19">
      <c r="A19" s="2" t="inlineStr">
        <is>
          <t>Free from novaryq.com/resources — more calculators and playbooks at novaryq.com/blog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2" customWidth="1" min="3" max="3"/>
    <col width="12" customWidth="1" min="4" max="4"/>
    <col width="11" customWidth="1" min="5" max="5"/>
    <col width="10" customWidth="1" min="6" max="6"/>
    <col width="11" customWidth="1" min="7" max="7"/>
    <col width="12" customWidth="1" min="8" max="8"/>
    <col width="11" customWidth="1" min="9" max="9"/>
    <col width="11" customWidth="1" min="10" max="10"/>
    <col width="12" customWidth="1" min="11" max="11"/>
    <col width="11" customWidth="1" min="12" max="12"/>
    <col width="11" customWidth="1" min="13" max="13"/>
    <col width="12" customWidth="1" min="14" max="14"/>
    <col width="11" customWidth="1" min="15" max="15"/>
  </cols>
  <sheetData>
    <row r="1">
      <c r="A1" s="4" t="inlineStr">
        <is>
          <t>Item</t>
        </is>
      </c>
      <c r="B1" s="4" t="inlineStr">
        <is>
          <t>Category</t>
        </is>
      </c>
      <c r="C1" s="4" t="inlineStr">
        <is>
          <t>Bottle size (oz)</t>
        </is>
      </c>
      <c r="D1" s="4" t="inlineStr">
        <is>
          <t>Cost per bottle</t>
        </is>
      </c>
      <c r="E1" s="4" t="inlineStr">
        <is>
          <t>Opening count</t>
        </is>
      </c>
      <c r="F1" s="4" t="inlineStr">
        <is>
          <t>Received</t>
        </is>
      </c>
      <c r="G1" s="4" t="inlineStr">
        <is>
          <t>Closing count</t>
        </is>
      </c>
      <c r="H1" s="4" t="inlineStr">
        <is>
          <t>Usage (bottles)</t>
        </is>
      </c>
      <c r="I1" s="4" t="inlineStr">
        <is>
          <t>Usage (oz)</t>
        </is>
      </c>
      <c r="J1" s="4" t="inlineStr">
        <is>
          <t>Usage cost</t>
        </is>
      </c>
      <c r="K1" s="4" t="inlineStr">
        <is>
          <t>POS sales ($)</t>
        </is>
      </c>
      <c r="L1" s="4" t="inlineStr">
        <is>
          <t>Pour cost %</t>
        </is>
      </c>
      <c r="M1" s="4" t="inlineStr">
        <is>
          <t>POS oz sold</t>
        </is>
      </c>
      <c r="N1" s="4" t="inlineStr">
        <is>
          <t>Variance (oz)</t>
        </is>
      </c>
      <c r="O1" s="4" t="inlineStr">
        <is>
          <t>Variance ($)</t>
        </is>
      </c>
    </row>
    <row r="2">
      <c r="A2" s="5" t="inlineStr">
        <is>
          <t>Well vodka</t>
        </is>
      </c>
      <c r="B2" s="5" t="inlineStr">
        <is>
          <t>Liquor</t>
        </is>
      </c>
      <c r="C2" s="6" t="n">
        <v>33.8</v>
      </c>
      <c r="D2" s="7" t="n">
        <v>14.5</v>
      </c>
      <c r="E2" s="8" t="n">
        <v>4.2</v>
      </c>
      <c r="F2" s="8" t="n">
        <v>6</v>
      </c>
      <c r="G2" s="8" t="n">
        <v>3.1</v>
      </c>
      <c r="H2" s="9">
        <f>E2+F2-G2</f>
        <v/>
      </c>
      <c r="I2" s="9">
        <f>H2*C2</f>
        <v/>
      </c>
      <c r="J2" s="10">
        <f>H2*D2</f>
        <v/>
      </c>
      <c r="K2" s="7" t="n">
        <v>1180</v>
      </c>
      <c r="L2" s="11">
        <f>IF(K2=0,"",J2/K2)</f>
        <v/>
      </c>
      <c r="M2" s="8" t="n">
        <v>105</v>
      </c>
      <c r="N2" s="9">
        <f>I2-M2</f>
        <v/>
      </c>
      <c r="O2" s="10">
        <f>IF(C2=0,0,N2/C2*D2)</f>
        <v/>
      </c>
    </row>
    <row r="3">
      <c r="A3" s="5" t="inlineStr">
        <is>
          <t>Well tequila</t>
        </is>
      </c>
      <c r="B3" s="5" t="inlineStr">
        <is>
          <t>Liquor</t>
        </is>
      </c>
      <c r="C3" s="6" t="n">
        <v>33.8</v>
      </c>
      <c r="D3" s="7" t="n">
        <v>17</v>
      </c>
      <c r="E3" s="8" t="n">
        <v>3.5</v>
      </c>
      <c r="F3" s="8" t="n">
        <v>6</v>
      </c>
      <c r="G3" s="8" t="n">
        <v>2.4</v>
      </c>
      <c r="H3" s="9">
        <f>E3+F3-G3</f>
        <v/>
      </c>
      <c r="I3" s="9">
        <f>H3*C3</f>
        <v/>
      </c>
      <c r="J3" s="10">
        <f>H3*D3</f>
        <v/>
      </c>
      <c r="K3" s="7" t="n">
        <v>1044</v>
      </c>
      <c r="L3" s="11">
        <f>IF(K3=0,"",J3/K3)</f>
        <v/>
      </c>
      <c r="M3" s="8" t="n">
        <v>96</v>
      </c>
      <c r="N3" s="9">
        <f>I3-M3</f>
        <v/>
      </c>
      <c r="O3" s="10">
        <f>IF(C3=0,0,N3/C3*D3)</f>
        <v/>
      </c>
    </row>
    <row r="4">
      <c r="A4" s="5" t="inlineStr">
        <is>
          <t>Premium bourbon</t>
        </is>
      </c>
      <c r="B4" s="5" t="inlineStr">
        <is>
          <t>Liquor</t>
        </is>
      </c>
      <c r="C4" s="6" t="n">
        <v>25.4</v>
      </c>
      <c r="D4" s="7" t="n">
        <v>32</v>
      </c>
      <c r="E4" s="8" t="n">
        <v>2.8</v>
      </c>
      <c r="F4" s="8" t="n">
        <v>2</v>
      </c>
      <c r="G4" s="8" t="n">
        <v>2.1</v>
      </c>
      <c r="H4" s="9">
        <f>E4+F4-G4</f>
        <v/>
      </c>
      <c r="I4" s="9">
        <f>H4*C4</f>
        <v/>
      </c>
      <c r="J4" s="10">
        <f>H4*D4</f>
        <v/>
      </c>
      <c r="K4" s="7" t="n">
        <v>610</v>
      </c>
      <c r="L4" s="11">
        <f>IF(K4=0,"",J4/K4)</f>
        <v/>
      </c>
      <c r="M4" s="8" t="n">
        <v>58.5</v>
      </c>
      <c r="N4" s="9">
        <f>I4-M4</f>
        <v/>
      </c>
      <c r="O4" s="10">
        <f>IF(C4=0,0,N4/C4*D4)</f>
        <v/>
      </c>
    </row>
    <row r="5">
      <c r="A5" s="5" t="inlineStr">
        <is>
          <t>Gin</t>
        </is>
      </c>
      <c r="B5" s="5" t="inlineStr">
        <is>
          <t>Liquor</t>
        </is>
      </c>
      <c r="C5" s="6" t="n">
        <v>25.4</v>
      </c>
      <c r="D5" s="7" t="n">
        <v>21</v>
      </c>
      <c r="E5" s="8" t="n">
        <v>2</v>
      </c>
      <c r="F5" s="8" t="n">
        <v>2</v>
      </c>
      <c r="G5" s="8" t="n">
        <v>1.4</v>
      </c>
      <c r="H5" s="9">
        <f>E5+F5-G5</f>
        <v/>
      </c>
      <c r="I5" s="9">
        <f>H5*C5</f>
        <v/>
      </c>
      <c r="J5" s="10">
        <f>H5*D5</f>
        <v/>
      </c>
      <c r="K5" s="7" t="n">
        <v>486</v>
      </c>
      <c r="L5" s="11">
        <f>IF(K5=0,"",J5/K5)</f>
        <v/>
      </c>
      <c r="M5" s="8" t="n">
        <v>52</v>
      </c>
      <c r="N5" s="9">
        <f>I5-M5</f>
        <v/>
      </c>
      <c r="O5" s="10">
        <f>IF(C5=0,0,N5/C5*D5)</f>
        <v/>
      </c>
    </row>
    <row r="6">
      <c r="A6" s="5" t="inlineStr">
        <is>
          <t>Triple sec</t>
        </is>
      </c>
      <c r="B6" s="5" t="inlineStr">
        <is>
          <t>Liquor</t>
        </is>
      </c>
      <c r="C6" s="6" t="n">
        <v>25.4</v>
      </c>
      <c r="D6" s="7" t="n">
        <v>9</v>
      </c>
      <c r="E6" s="8" t="n">
        <v>1.5</v>
      </c>
      <c r="F6" s="8" t="n">
        <v>1</v>
      </c>
      <c r="G6" s="8" t="n">
        <v>1.1</v>
      </c>
      <c r="H6" s="9">
        <f>E6+F6-G6</f>
        <v/>
      </c>
      <c r="I6" s="9">
        <f>H6*C6</f>
        <v/>
      </c>
      <c r="J6" s="10">
        <f>H6*D6</f>
        <v/>
      </c>
      <c r="K6" s="7" t="n">
        <v>0</v>
      </c>
      <c r="L6" s="11">
        <f>IF(K6=0,"",J6/K6)</f>
        <v/>
      </c>
      <c r="M6" s="8" t="n">
        <v>32</v>
      </c>
      <c r="N6" s="9">
        <f>I6-M6</f>
        <v/>
      </c>
      <c r="O6" s="10">
        <f>IF(C6=0,0,N6/C6*D6)</f>
        <v/>
      </c>
    </row>
    <row r="7">
      <c r="A7" s="5" t="inlineStr">
        <is>
          <t>Draft lager (keg, oz)</t>
        </is>
      </c>
      <c r="B7" s="5" t="inlineStr">
        <is>
          <t>Beer</t>
        </is>
      </c>
      <c r="C7" s="6" t="n">
        <v>1984</v>
      </c>
      <c r="D7" s="7" t="n">
        <v>145</v>
      </c>
      <c r="E7" s="8" t="n">
        <v>0.6</v>
      </c>
      <c r="F7" s="8" t="n">
        <v>1</v>
      </c>
      <c r="G7" s="8" t="n">
        <v>0.7</v>
      </c>
      <c r="H7" s="9">
        <f>E7+F7-G7</f>
        <v/>
      </c>
      <c r="I7" s="9">
        <f>H7*C7</f>
        <v/>
      </c>
      <c r="J7" s="10">
        <f>H7*D7</f>
        <v/>
      </c>
      <c r="K7" s="7" t="n">
        <v>1730</v>
      </c>
      <c r="L7" s="11">
        <f>IF(K7=0,"",J7/K7)</f>
        <v/>
      </c>
      <c r="M7" s="8" t="n">
        <v>1710</v>
      </c>
      <c r="N7" s="9">
        <f>I7-M7</f>
        <v/>
      </c>
      <c r="O7" s="10">
        <f>IF(C7=0,0,N7/C7*D7)</f>
        <v/>
      </c>
    </row>
    <row r="8">
      <c r="A8" s="5" t="inlineStr">
        <is>
          <t>Craft IPA (keg, oz)</t>
        </is>
      </c>
      <c r="B8" s="5" t="inlineStr">
        <is>
          <t>Beer</t>
        </is>
      </c>
      <c r="C8" s="6" t="n">
        <v>1984</v>
      </c>
      <c r="D8" s="7" t="n">
        <v>192</v>
      </c>
      <c r="E8" s="8" t="n">
        <v>0.4</v>
      </c>
      <c r="F8" s="8" t="n">
        <v>1</v>
      </c>
      <c r="G8" s="8" t="n">
        <v>0.55</v>
      </c>
      <c r="H8" s="9">
        <f>E8+F8-G8</f>
        <v/>
      </c>
      <c r="I8" s="9">
        <f>H8*C8</f>
        <v/>
      </c>
      <c r="J8" s="10">
        <f>H8*D8</f>
        <v/>
      </c>
      <c r="K8" s="7" t="n">
        <v>1425</v>
      </c>
      <c r="L8" s="11">
        <f>IF(K8=0,"",J8/K8)</f>
        <v/>
      </c>
      <c r="M8" s="8" t="n">
        <v>1590</v>
      </c>
      <c r="N8" s="9">
        <f>I8-M8</f>
        <v/>
      </c>
      <c r="O8" s="10">
        <f>IF(C8=0,0,N8/C8*D8)</f>
        <v/>
      </c>
    </row>
    <row r="9">
      <c r="A9" s="5" t="inlineStr">
        <is>
          <t>House red (750ml)</t>
        </is>
      </c>
      <c r="B9" s="5" t="inlineStr">
        <is>
          <t>Wine</t>
        </is>
      </c>
      <c r="C9" s="6" t="n">
        <v>25.4</v>
      </c>
      <c r="D9" s="7" t="n">
        <v>11</v>
      </c>
      <c r="E9" s="8" t="n">
        <v>5</v>
      </c>
      <c r="F9" s="8" t="n">
        <v>12</v>
      </c>
      <c r="G9" s="8" t="n">
        <v>7.5</v>
      </c>
      <c r="H9" s="9">
        <f>E9+F9-G9</f>
        <v/>
      </c>
      <c r="I9" s="9">
        <f>H9*C9</f>
        <v/>
      </c>
      <c r="J9" s="10">
        <f>H9*D9</f>
        <v/>
      </c>
      <c r="K9" s="7" t="n">
        <v>912</v>
      </c>
      <c r="L9" s="11">
        <f>IF(K9=0,"",J9/K9)</f>
        <v/>
      </c>
      <c r="M9" s="8" t="n">
        <v>220</v>
      </c>
      <c r="N9" s="9">
        <f>I9-M9</f>
        <v/>
      </c>
      <c r="O9" s="10">
        <f>IF(C9=0,0,N9/C9*D9)</f>
        <v/>
      </c>
    </row>
    <row r="10">
      <c r="A10" s="5" t="inlineStr">
        <is>
          <t>House white (750ml)</t>
        </is>
      </c>
      <c r="B10" s="5" t="inlineStr">
        <is>
          <t>Wine</t>
        </is>
      </c>
      <c r="C10" s="6" t="n">
        <v>25.4</v>
      </c>
      <c r="D10" s="7" t="n">
        <v>10.5</v>
      </c>
      <c r="E10" s="8" t="n">
        <v>4</v>
      </c>
      <c r="F10" s="8" t="n">
        <v>12</v>
      </c>
      <c r="G10" s="8" t="n">
        <v>6</v>
      </c>
      <c r="H10" s="9">
        <f>E10+F10-G10</f>
        <v/>
      </c>
      <c r="I10" s="9">
        <f>H10*C10</f>
        <v/>
      </c>
      <c r="J10" s="10">
        <f>H10*D10</f>
        <v/>
      </c>
      <c r="K10" s="7" t="n">
        <v>798</v>
      </c>
      <c r="L10" s="11">
        <f>IF(K10=0,"",J10/K10)</f>
        <v/>
      </c>
      <c r="M10" s="8" t="n">
        <v>230</v>
      </c>
      <c r="N10" s="9">
        <f>I10-M10</f>
        <v/>
      </c>
      <c r="O10" s="10">
        <f>IF(C10=0,0,N10/C10*D10)</f>
        <v/>
      </c>
    </row>
    <row r="11">
      <c r="A11" s="5" t="inlineStr">
        <is>
          <t>Sparkling (750ml)</t>
        </is>
      </c>
      <c r="B11" s="5" t="inlineStr">
        <is>
          <t>Wine</t>
        </is>
      </c>
      <c r="C11" s="6" t="n">
        <v>25.4</v>
      </c>
      <c r="D11" s="7" t="n">
        <v>16</v>
      </c>
      <c r="E11" s="8" t="n">
        <v>3</v>
      </c>
      <c r="F11" s="8" t="n">
        <v>6</v>
      </c>
      <c r="G11" s="8" t="n">
        <v>4.5</v>
      </c>
      <c r="H11" s="9">
        <f>E11+F11-G11</f>
        <v/>
      </c>
      <c r="I11" s="9">
        <f>H11*C11</f>
        <v/>
      </c>
      <c r="J11" s="10">
        <f>H11*D11</f>
        <v/>
      </c>
      <c r="K11" s="7" t="n">
        <v>540</v>
      </c>
      <c r="L11" s="11">
        <f>IF(K11=0,"",J11/K11)</f>
        <v/>
      </c>
      <c r="M11" s="8" t="n">
        <v>100</v>
      </c>
      <c r="N11" s="9">
        <f>I11-M11</f>
        <v/>
      </c>
      <c r="O11" s="10">
        <f>IF(C11=0,0,N11/C11*D11)</f>
        <v/>
      </c>
    </row>
    <row r="12">
      <c r="A12" s="12" t="inlineStr">
        <is>
          <t>TOTAL</t>
        </is>
      </c>
      <c r="B12" s="5" t="n"/>
      <c r="C12" s="5" t="n"/>
      <c r="D12" s="13" t="n"/>
      <c r="E12" s="14" t="n"/>
      <c r="F12" s="14" t="n"/>
      <c r="G12" s="14" t="n"/>
      <c r="H12" s="14" t="n"/>
      <c r="I12" s="15">
        <f>SUM(I2:I11)</f>
        <v/>
      </c>
      <c r="J12" s="16">
        <f>SUM(J2:J11)</f>
        <v/>
      </c>
      <c r="K12" s="16">
        <f>SUM(K2:K11)</f>
        <v/>
      </c>
      <c r="L12" s="17">
        <f>IF(K12=0,"",J12/K12)</f>
        <v/>
      </c>
      <c r="M12" s="15">
        <f>SUM(M2:M11)</f>
        <v/>
      </c>
      <c r="N12" s="14" t="n"/>
      <c r="O12" s="16">
        <f>SUM(O2:O11)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2" customWidth="1" min="4" max="4"/>
  </cols>
  <sheetData>
    <row r="1">
      <c r="A1" s="18" t="inlineStr">
        <is>
          <t>Category</t>
        </is>
      </c>
      <c r="B1" s="18" t="inlineStr">
        <is>
          <t>Usage cost</t>
        </is>
      </c>
      <c r="C1" s="18" t="inlineStr">
        <is>
          <t>POS sales</t>
        </is>
      </c>
      <c r="D1" s="18" t="inlineStr">
        <is>
          <t>Pour cost %</t>
        </is>
      </c>
    </row>
    <row r="2">
      <c r="A2" s="5" t="inlineStr">
        <is>
          <t>Liquor</t>
        </is>
      </c>
      <c r="B2" s="13">
        <f>SUMIF('Pour cost &amp; variance'!$B$2:$B$11,A2,'Pour cost &amp; variance'!$J$2:$J$11)</f>
        <v/>
      </c>
      <c r="C2" s="13">
        <f>SUMIF('Pour cost &amp; variance'!$B$2:$B$11,A2,'Pour cost &amp; variance'!$K$2:$K$11)</f>
        <v/>
      </c>
      <c r="D2" s="19">
        <f>IF(C2=0,"",B2/C2)</f>
        <v/>
      </c>
    </row>
    <row r="3">
      <c r="A3" s="5" t="inlineStr">
        <is>
          <t>Beer</t>
        </is>
      </c>
      <c r="B3" s="13">
        <f>SUMIF('Pour cost &amp; variance'!$B$2:$B$11,A3,'Pour cost &amp; variance'!$J$2:$J$11)</f>
        <v/>
      </c>
      <c r="C3" s="13">
        <f>SUMIF('Pour cost &amp; variance'!$B$2:$B$11,A3,'Pour cost &amp; variance'!$K$2:$K$11)</f>
        <v/>
      </c>
      <c r="D3" s="19">
        <f>IF(C3=0,"",B3/C3)</f>
        <v/>
      </c>
    </row>
    <row r="4">
      <c r="A4" s="5" t="inlineStr">
        <is>
          <t>Wine</t>
        </is>
      </c>
      <c r="B4" s="13">
        <f>SUMIF('Pour cost &amp; variance'!$B$2:$B$11,A4,'Pour cost &amp; variance'!$J$2:$J$11)</f>
        <v/>
      </c>
      <c r="C4" s="13">
        <f>SUMIF('Pour cost &amp; variance'!$B$2:$B$11,A4,'Pour cost &amp; variance'!$K$2:$K$11)</f>
        <v/>
      </c>
      <c r="D4" s="19">
        <f>IF(C4=0,"",B4/C4)</f>
        <v/>
      </c>
    </row>
    <row r="5">
      <c r="A5" s="12" t="inlineStr">
        <is>
          <t>TOTAL BAR</t>
        </is>
      </c>
      <c r="B5" s="16">
        <f>SUM(B2:B4)</f>
        <v/>
      </c>
      <c r="C5" s="16">
        <f>SUM(C2:C4)</f>
        <v/>
      </c>
      <c r="D5" s="17">
        <f>IF(C5=0,"",B5/C5)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2026-08-27T07:07:05Z</dcterms:created>
  <dcterms:modified xmlns:dcterms="http://purl.org/dc/terms/" xmlns:xsi="http://www.w3.org/2001/XMLSchema-instance" xsi:type="dcterms:W3CDTF">2026-08-27T07:07:05Z</dcterms:modified>
</cp:coreProperties>
</file>