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vent Quote" sheetId="1" state="visible" r:id="rId3"/>
    <sheet name="Deposit Tracker" sheetId="2" state="visible" r:id="rId4"/>
    <sheet name="Note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<sst xmlns="http://schemas.openxmlformats.org/spreadsheetml/2006/main" count="185" uniqueCount="172">
  <si>
    <t xml:space="preserve">Catering &amp; Event Quote Builder</t>
  </si>
  <si>
    <t xml:space="preserve">Build a priced, taxed, margin-checked catering quote on one page — then track the deposit and balance on the next tab.</t>
  </si>
  <si>
    <t xml:space="preserve">LEGEND — EDIT ONLY THESE: BLUE text = you type it (client, dates, menu lines, prices).  YELLOW fill = key assumptions to confirm every time (guest count, staffing, service charge, tax rate, food cost %, target margin).</t>
  </si>
  <si>
    <t xml:space="preserve">BLACK text = formula, do not overwrite.  GREEN text on the Deposit Tracker tab = pulled from this tab.  Rows marked (example) are sample data — overwrite or delete them.</t>
  </si>
  <si>
    <t xml:space="preserve">EVENT DETAILS</t>
  </si>
  <si>
    <t xml:space="preserve">Client name</t>
  </si>
  <si>
    <t xml:space="preserve">Waterloo Tech Co. (example)</t>
  </si>
  <si>
    <t xml:space="preserve">Event date</t>
  </si>
  <si>
    <t xml:space="preserve">2026-09-18 (example)</t>
  </si>
  <si>
    <t xml:space="preserve">Event type</t>
  </si>
  <si>
    <t xml:space="preserve">Corporate lunch (example)</t>
  </si>
  <si>
    <t xml:space="preserve">Guest count</t>
  </si>
  <si>
    <t xml:space="preserve">Drives every 'Per person' menu line. Lock this number with the client before you purchase.</t>
  </si>
  <si>
    <t xml:space="preserve">Service style</t>
  </si>
  <si>
    <t xml:space="preserve">Buffet</t>
  </si>
  <si>
    <t xml:space="preserve">Drop-off / Buffet / Plated. Plated needs more staff hours than buffet; buffet more than drop-off.</t>
  </si>
  <si>
    <t xml:space="preserve">Quote prepared by</t>
  </si>
  <si>
    <t xml:space="preserve">MENU &amp; BEVERAGE LINES</t>
  </si>
  <si>
    <t xml:space="preserve">Item</t>
  </si>
  <si>
    <t xml:space="preserve">Per person or Fixed</t>
  </si>
  <si>
    <t xml:space="preserve">Qty (Fixed lines only)</t>
  </si>
  <si>
    <t xml:space="preserve">Unit price ($)</t>
  </si>
  <si>
    <t xml:space="preserve">Line total ($)</t>
  </si>
  <si>
    <t xml:space="preserve">Notes</t>
  </si>
  <si>
    <t xml:space="preserve">Buffet package - 2 mains, 2 sides, rolls (example)</t>
  </si>
  <si>
    <t xml:space="preserve">Per person</t>
  </si>
  <si>
    <t xml:space="preserve">Priced per guest; Qty is ignored on per-person lines.</t>
  </si>
  <si>
    <t xml:space="preserve">Seasonal salad bar upgrade (example)</t>
  </si>
  <si>
    <t xml:space="preserve">Dessert platter, chef's selection (example)</t>
  </si>
  <si>
    <t xml:space="preserve">Coffee &amp; tea service (example)</t>
  </si>
  <si>
    <t xml:space="preserve">Gluten-free meal boxes (example)</t>
  </si>
  <si>
    <t xml:space="preserve">Fixed</t>
  </si>
  <si>
    <t xml:space="preserve">Fixed count of dietary boxes, not one per guest.</t>
  </si>
  <si>
    <t xml:space="preserve">Vegetarian entree substitution (example)</t>
  </si>
  <si>
    <t xml:space="preserve">Upcharge on 12 confirmed vegetarian covers.</t>
  </si>
  <si>
    <t xml:space="preserve">Bottled water &amp; soft drinks, case of 24 (example)</t>
  </si>
  <si>
    <t xml:space="preserve">Late-night snack station (example)</t>
  </si>
  <si>
    <t xml:space="preserve">Flat-fee add-on.</t>
  </si>
  <si>
    <t xml:space="preserve">Food &amp; beverage subtotal ($)</t>
  </si>
  <si>
    <t xml:space="preserve">Per-person lines = unit price x guest count. Fixed lines = qty x unit price.</t>
  </si>
  <si>
    <t xml:space="preserve">STAFFING, RENTALS &amp; DELIVERY</t>
  </si>
  <si>
    <t xml:space="preserve">Number of staff on site</t>
  </si>
  <si>
    <t xml:space="preserve">Include set-up and tear-down bodies, not just service.</t>
  </si>
  <si>
    <t xml:space="preserve">Hours per staff member (incl. travel &amp; set-up)</t>
  </si>
  <si>
    <t xml:space="preserve">Hourly rate, fully loaded ($)</t>
  </si>
  <si>
    <t xml:space="preserve">Wage plus employer costs. Under-loading this rate is the commonest catering pricing mistake.</t>
  </si>
  <si>
    <t xml:space="preserve">Staffing charged to the client ($)</t>
  </si>
  <si>
    <t xml:space="preserve">Equipment / rentals charged ($)</t>
  </si>
  <si>
    <t xml:space="preserve">Chafers, linens, china, tables. What you bill, not what you pay.</t>
  </si>
  <si>
    <t xml:space="preserve">Delivery / travel fee charged ($)</t>
  </si>
  <si>
    <t xml:space="preserve">QUOTE TOTALS</t>
  </si>
  <si>
    <t xml:space="preserve">Subtotal before service charge and tax ($)</t>
  </si>
  <si>
    <t xml:space="preserve">Service charge %</t>
  </si>
  <si>
    <t xml:space="preserve">A service charge is your revenue, not a tip to staff. Say so in writing on the contract.</t>
  </si>
  <si>
    <t xml:space="preserve">Service charge ($)</t>
  </si>
  <si>
    <t xml:space="preserve">Tax %</t>
  </si>
  <si>
    <t xml:space="preserve">HST is 13% in Ontario. Change it for your province and confirm with your accountant.</t>
  </si>
  <si>
    <t xml:space="preserve">Tax ($)</t>
  </si>
  <si>
    <t xml:space="preserve">Applied to subtotal plus service charge.</t>
  </si>
  <si>
    <t xml:space="preserve">GRAND TOTAL ($)</t>
  </si>
  <si>
    <t xml:space="preserve">Total per guest, incl. tax ($)</t>
  </si>
  <si>
    <t xml:space="preserve">The number the client will actually compare against other quotes.</t>
  </si>
  <si>
    <t xml:space="preserve">MARGIN CHECK — do this before you send the quote</t>
  </si>
  <si>
    <t xml:space="preserve">Net revenue you keep, excl. tax ($)</t>
  </si>
  <si>
    <t xml:space="preserve">Tax is collected on the government's behalf, so it is not revenue.</t>
  </si>
  <si>
    <t xml:space="preserve">Estimated food cost %</t>
  </si>
  <si>
    <t xml:space="preserve">Applied to the food &amp; beverage subtotal only.</t>
  </si>
  <si>
    <t xml:space="preserve">Estimated food cost ($)</t>
  </si>
  <si>
    <t xml:space="preserve">Estimated labour cost ($)</t>
  </si>
  <si>
    <t xml:space="preserve">Equal to the staffing line above. Add prep hours here if you bill staffing at a markup.</t>
  </si>
  <si>
    <t xml:space="preserve">Actual cost of rentals + delivery ($)</t>
  </si>
  <si>
    <t xml:space="preserve">What YOU pay the rental company and in fuel/mileage — may differ from what you billed.</t>
  </si>
  <si>
    <t xml:space="preserve">Total estimated event cost ($)</t>
  </si>
  <si>
    <t xml:space="preserve">Estimated event profit ($)</t>
  </si>
  <si>
    <t xml:space="preserve">Estimated event margin %</t>
  </si>
  <si>
    <t xml:space="preserve">Target margin %</t>
  </si>
  <si>
    <t xml:space="preserve">Set your own floor. Below it, the event is not worth the disruption to daily service.</t>
  </si>
  <si>
    <t xml:space="preserve">Status</t>
  </si>
  <si>
    <t xml:space="preserve">NOTES &amp; BENCHMARKS</t>
  </si>
  <si>
    <t xml:space="preserve">Per-person lines multiply by the guest count in cell B10. Fixed lines multiply qty by unit price. Set the flag correctly on every row or the quote will be wrong.</t>
  </si>
  <si>
    <t xml:space="preserve">Food cost on catering is usually easier to control than on daily service - the menu is known, the count is known, and there is no waste from unsold specials.</t>
  </si>
  <si>
    <t xml:space="preserve">Labour is where catering quotes leak. Count travel, set-up and tear-down hours, and load the rate with employer costs.</t>
  </si>
  <si>
    <t xml:space="preserve">Bill rentals and delivery at what they cost you plus a handling margin; the 'actual cost' cell above is there so you can see the difference.</t>
  </si>
  <si>
    <t xml:space="preserve">A service charge is revenue and is taxable. A gratuity paid to staff is not the same thing - keep them separate on the contract.</t>
  </si>
  <si>
    <t xml:space="preserve">Tax shown as 13% HST (Ontario). Change it for your province and confirm treatment with your accountant.</t>
  </si>
  <si>
    <t xml:space="preserve">This is a free planning tool, not financial, tax, accounting or legal advice. Figures are examples only — replace them with your own numbers and confirm results with your accountant.</t>
  </si>
  <si>
    <t xml:space="preserve">Deposit Tracker</t>
  </si>
  <si>
    <t xml:space="preserve">Who has paid what, what is still outstanding, and when the balance is due — for this event and for the whole book.</t>
  </si>
  <si>
    <t xml:space="preserve">LEGEND — EDIT ONLY THESE: BLUE text = you type it (amounts paid, dates, pipeline rows).  YELLOW fill = the deposit percentage you require.  GREEN text = pulled from the 'Event Quote' tab.  BLACK text = formula.</t>
  </si>
  <si>
    <t xml:space="preserve">The pipeline table at the bottom is standalone — type each event's totals in, or paste them from a saved quote.</t>
  </si>
  <si>
    <t xml:space="preserve">THIS EVENT (from the Event Quote tab)</t>
  </si>
  <si>
    <t xml:space="preserve">Client / event</t>
  </si>
  <si>
    <t xml:space="preserve">Grand total ($)</t>
  </si>
  <si>
    <t xml:space="preserve">Deposit required %</t>
  </si>
  <si>
    <t xml:space="preserve">50% on booking is a common ask for a first-time client.</t>
  </si>
  <si>
    <t xml:space="preserve">Deposit due ($)</t>
  </si>
  <si>
    <t xml:space="preserve">Deposit due date</t>
  </si>
  <si>
    <t xml:space="preserve">2026-08-28 (example)</t>
  </si>
  <si>
    <t xml:space="preserve">Deposit paid ($)</t>
  </si>
  <si>
    <t xml:space="preserve">(example) — enter what has actually cleared, not what was promised.</t>
  </si>
  <si>
    <t xml:space="preserve">Balance due ($)</t>
  </si>
  <si>
    <t xml:space="preserve">Balance due date</t>
  </si>
  <si>
    <t xml:space="preserve">2026-09-16 (example)</t>
  </si>
  <si>
    <t xml:space="preserve">Balance paid ($)</t>
  </si>
  <si>
    <t xml:space="preserve">Total received ($)</t>
  </si>
  <si>
    <t xml:space="preserve">Payment status</t>
  </si>
  <si>
    <t xml:space="preserve">EVENT PIPELINE — every booked event</t>
  </si>
  <si>
    <t xml:space="preserve">Event / client</t>
  </si>
  <si>
    <t xml:space="preserve">Date</t>
  </si>
  <si>
    <t xml:space="preserve">Guests</t>
  </si>
  <si>
    <t xml:space="preserve">Received to date ($)</t>
  </si>
  <si>
    <t xml:space="preserve">Balance outstanding ($)</t>
  </si>
  <si>
    <t xml:space="preserve">Waterloo Tech Co. - corporate lunch (example)</t>
  </si>
  <si>
    <t xml:space="preserve">2026-09-18</t>
  </si>
  <si>
    <t xml:space="preserve">Klein-Ramos wedding (example)</t>
  </si>
  <si>
    <t xml:space="preserve">2026-09-27</t>
  </si>
  <si>
    <t xml:space="preserve">Grand River Rotary dinner (example)</t>
  </si>
  <si>
    <t xml:space="preserve">2026-10-03</t>
  </si>
  <si>
    <t xml:space="preserve">Uptown Dental holiday party (example)</t>
  </si>
  <si>
    <t xml:space="preserve">2026-12-12</t>
  </si>
  <si>
    <t xml:space="preserve">Riverside School fundraiser (example)</t>
  </si>
  <si>
    <t xml:space="preserve">2026-10-19</t>
  </si>
  <si>
    <t xml:space="preserve">TOTALS</t>
  </si>
  <si>
    <t xml:space="preserve">Events with a balance still outstanding</t>
  </si>
  <si>
    <t xml:space="preserve">'Received to date' is money that has actually cleared. A promised e-transfer is not a payment.</t>
  </si>
  <si>
    <t xml:space="preserve">A deposit is what makes a booking real. Without one, a date is being held for free and you carry the risk of a cancellation.</t>
  </si>
  <si>
    <t xml:space="preserve">50% on booking and the balance before or at service is a common structure; large or long-lead events are often split into three.</t>
  </si>
  <si>
    <t xml:space="preserve">Chase balances the week before the event, not the week after. After the event you have no leverage left.</t>
  </si>
  <si>
    <t xml:space="preserve">Refund and cancellation terms belong on the contract, tied to the deposit, in writing, before you order food.</t>
  </si>
  <si>
    <t xml:space="preserve">How catering money and headcount actually work</t>
  </si>
  <si>
    <t xml:space="preserve">The two rhythms that decide whether an event makes money: deposit-to-balance, and the locked headcount.</t>
  </si>
  <si>
    <t xml:space="preserve">LEGEND: this tab is reference text only — nothing here feeds a formula.</t>
  </si>
  <si>
    <t xml:space="preserve">THE DEPOSIT -&gt; BALANCE RHYTHM</t>
  </si>
  <si>
    <t xml:space="preserve">A catering event has two payments and they do two different jobs.</t>
  </si>
  <si>
    <t xml:space="preserve">THE DEPOSIT CONFIRMS THE BOOKING. It is taken when the contract is signed, not when the menu is finalised. Its job is to</t>
  </si>
  <si>
    <t xml:space="preserve">convert a 'hold' into a commitment: it compensates you for turning away other business on that date, and it makes the client</t>
  </si>
  <si>
    <t xml:space="preserve">an invested party rather than a browsing one. Until a deposit clears, treat the date as available.</t>
  </si>
  <si>
    <t xml:space="preserve">THE BALANCE PAYS FOR THE EVENT. It falls due before or at service — never after. Once the food is eaten and the vans are</t>
  </si>
  <si>
    <t xml:space="preserve">packed, every hour that passes makes the money harder to collect and you have nothing left to withhold.</t>
  </si>
  <si>
    <t xml:space="preserve">Practical structure that works for most operators:</t>
  </si>
  <si>
    <t xml:space="preserve">  - 25% to 50% deposit on signature, non-refundable inside a stated window.</t>
  </si>
  <si>
    <t xml:space="preserve">  - Balance due on the final headcount date, or at latest on the day, before service begins.</t>
  </si>
  <si>
    <t xml:space="preserve">  - Large or long-lead events (weddings, multi-day conferences): three payments — booking, headcount lock, and final.</t>
  </si>
  <si>
    <t xml:space="preserve">  - Corporate accounts on approved terms are the common exception; get the PO number before you buy anything.</t>
  </si>
  <si>
    <t xml:space="preserve">Put the cancellation and refund terms next to the deposit clause. 'What happens if they cancel two weeks out' is a question</t>
  </si>
  <si>
    <t xml:space="preserve">you answer once, in writing, at the start — not in an argument later.</t>
  </si>
  <si>
    <t xml:space="preserve">WHY A LOCKED HEADCOUNT DEADLINE MATTERS</t>
  </si>
  <si>
    <t xml:space="preserve">Every per-person line in this quote multiplies by the guest count. So does your purchasing, your prep schedule and your</t>
  </si>
  <si>
    <t xml:space="preserve">staffing. A guest count that moves after you have ordered is a direct hit to margin, and it always moves in the expensive</t>
  </si>
  <si>
    <t xml:space="preserve">direction: down after you have bought, or up after you have staffed.</t>
  </si>
  <si>
    <t xml:space="preserve">Set a HEADCOUNT LOCK DATE in the contract — commonly 5 to 10 business days before the event, and always before your own</t>
  </si>
  <si>
    <t xml:space="preserve">ordering deadline with your suppliers. On that date:</t>
  </si>
  <si>
    <t xml:space="preserve">  - The count becomes the billing minimum. The client can add guests after it; they cannot subtract.</t>
  </si>
  <si>
    <t xml:space="preserve">  - You place orders against it and build the prep list and the staff schedule.</t>
  </si>
  <si>
    <t xml:space="preserve">  - You collect the balance, or at least a second instalment, because the number is now real.</t>
  </si>
  <si>
    <t xml:space="preserve">Two supporting rules: quote a small over-production allowance (most kitchens prepare a few percent above the locked count</t>
  </si>
  <si>
    <t xml:space="preserve">so nobody sees an empty chafer), and state a minimum guest count below which the per-person price changes — a 40-guest</t>
  </si>
  <si>
    <t xml:space="preserve">price does not work for 18 guests, because the labour, delivery and equipment do not shrink with the headcount.</t>
  </si>
  <si>
    <t xml:space="preserve">READING THE MARGIN CHECK</t>
  </si>
  <si>
    <t xml:space="preserve">The margin block on the Event Quote tab compares what you KEEP (subtotal plus service charge, excluding tax, because tax is</t>
  </si>
  <si>
    <t xml:space="preserve">collected on the government's behalf) against what the event COSTS you (food, labour, and the real cost of rentals and travel).</t>
  </si>
  <si>
    <t xml:space="preserve">It excludes rent, salaried management and overhead, so it is not a net profit figure. It is the number that tells you whether</t>
  </si>
  <si>
    <t xml:space="preserve">this event is worth the disruption to daily service — and it is the number to fix BEFORE the quote goes out, because renegotiating</t>
  </si>
  <si>
    <t xml:space="preserve">a price after a client has accepted it costs you the relationship.</t>
  </si>
  <si>
    <t xml:space="preserve">If the status reads 'Below target', the levers in order of least damage: simplify the menu (fewer stations, fewer hot items),</t>
  </si>
  <si>
    <t xml:space="preserve">cut staff hours (buffet instead of plated), bill rentals and delivery closer to true cost plus handling, then raise the</t>
  </si>
  <si>
    <t xml:space="preserve">per-person price. Discounting the per-person price is the fastest way to a busy, unprofitable calendar.</t>
  </si>
  <si>
    <t xml:space="preserve">ABOUT NOVARYQ</t>
  </si>
  <si>
    <t xml:space="preserve">Novaryq is a restaurant point-of-sale and payments platform. Its Catering &amp; Events module runs this exact workflow — quote,</t>
  </si>
  <si>
    <t xml:space="preserve">deposit, balance, and the event itself — on the same menu, the same pricing and the same reporting as daily service, so</t>
  </si>
  <si>
    <t xml:space="preserve">catering revenue lands in the same P&amp;L rather than in a separate spreadsheet. It is available on Growth plans and above.</t>
  </si>
  <si>
    <t xml:space="preserve">This workbook is free and self-contained. It works with any POS, or with none.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</si>
</sst>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\$#,##0.00"/>
    <numFmt numFmtId="167" formatCode="#,##0.00"/>
    <numFmt numFmtId="168" formatCode="0.0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sz val="10"/>
      <name val="Arial"/>
      <family val="0"/>
      <charset val="1"/>
    </font>
    <font>
      <i val="true"/>
      <sz val="10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i val="true"/>
      <sz val="9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0"/>
      <color rgb="FF008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F2F2F2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n">
        <color rgb="FF404040"/>
      </top>
      <bottom style="thin">
        <color rgb="FF40404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4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22"/>
    <col collapsed="false" customWidth="true" hidden="false" outlineLevel="0" max="3" min="3" style="0" width="14"/>
    <col collapsed="false" customWidth="true" hidden="false" outlineLevel="0" max="4" min="4" style="0" width="16"/>
    <col collapsed="false" customWidth="true" hidden="false" outlineLevel="0" max="5" min="5" style="0" width="18"/>
    <col collapsed="false" customWidth="true" hidden="false" outlineLevel="0" max="6" min="6" style="0" width="40"/>
  </cols>
  <sheetData>
    <row r="1" customFormat="false" ht="19.7" hidden="false" customHeight="false" outlineLevel="0" collapsed="false">
      <c r="A1" s="1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 t="s">
        <v>1</v>
      </c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4" t="s">
        <v>2</v>
      </c>
      <c r="B3" s="2"/>
      <c r="C3" s="2"/>
      <c r="D3" s="2"/>
      <c r="E3" s="2"/>
      <c r="F3" s="2"/>
      <c r="G3" s="2"/>
    </row>
    <row r="4" customFormat="false" ht="15" hidden="false" customHeight="false" outlineLevel="0" collapsed="false">
      <c r="A4" s="4" t="s">
        <v>3</v>
      </c>
      <c r="B4" s="2"/>
      <c r="C4" s="2"/>
      <c r="D4" s="2"/>
      <c r="E4" s="2"/>
      <c r="F4" s="2"/>
      <c r="G4" s="2"/>
    </row>
    <row r="5" customFormat="false" ht="15" hidden="false" customHeight="false" outlineLevel="0" collapsed="false">
      <c r="A5" s="2"/>
      <c r="B5" s="2"/>
      <c r="C5" s="2"/>
      <c r="D5" s="2"/>
      <c r="E5" s="2"/>
      <c r="F5" s="2"/>
      <c r="G5" s="2"/>
    </row>
    <row r="6" customFormat="false" ht="15" hidden="false" customHeight="false" outlineLevel="0" collapsed="false">
      <c r="A6" s="5" t="s">
        <v>4</v>
      </c>
      <c r="B6" s="6"/>
      <c r="C6" s="6"/>
      <c r="D6" s="6"/>
      <c r="E6" s="6"/>
      <c r="F6" s="6"/>
      <c r="G6" s="2"/>
    </row>
    <row r="7" customFormat="false" ht="15" hidden="false" customHeight="false" outlineLevel="0" collapsed="false">
      <c r="A7" s="7" t="s">
        <v>5</v>
      </c>
      <c r="B7" s="8" t="s">
        <v>6</v>
      </c>
      <c r="C7" s="2"/>
      <c r="D7" s="2"/>
      <c r="E7" s="2"/>
      <c r="F7" s="2"/>
      <c r="G7" s="2"/>
    </row>
    <row r="8" customFormat="false" ht="15" hidden="false" customHeight="false" outlineLevel="0" collapsed="false">
      <c r="A8" s="7" t="s">
        <v>7</v>
      </c>
      <c r="B8" s="8" t="s">
        <v>8</v>
      </c>
      <c r="C8" s="2"/>
      <c r="D8" s="2"/>
      <c r="E8" s="2"/>
      <c r="F8" s="2"/>
      <c r="G8" s="2"/>
    </row>
    <row r="9" customFormat="false" ht="15" hidden="false" customHeight="false" outlineLevel="0" collapsed="false">
      <c r="A9" s="7" t="s">
        <v>9</v>
      </c>
      <c r="B9" s="8" t="s">
        <v>10</v>
      </c>
      <c r="C9" s="2"/>
      <c r="D9" s="2"/>
      <c r="E9" s="2"/>
      <c r="F9" s="2"/>
      <c r="G9" s="2"/>
    </row>
    <row r="10" customFormat="false" ht="15" hidden="false" customHeight="false" outlineLevel="0" collapsed="false">
      <c r="A10" s="9" t="s">
        <v>11</v>
      </c>
      <c r="B10" s="10" t="n">
        <v>85</v>
      </c>
      <c r="C10" s="2"/>
      <c r="D10" s="2"/>
      <c r="E10" s="2"/>
      <c r="F10" s="11" t="s">
        <v>12</v>
      </c>
      <c r="G10" s="2"/>
    </row>
    <row r="11" customFormat="false" ht="15" hidden="false" customHeight="false" outlineLevel="0" collapsed="false">
      <c r="A11" s="7" t="s">
        <v>13</v>
      </c>
      <c r="B11" s="8" t="s">
        <v>14</v>
      </c>
      <c r="C11" s="2"/>
      <c r="D11" s="2"/>
      <c r="E11" s="2"/>
      <c r="F11" s="11" t="s">
        <v>15</v>
      </c>
      <c r="G11" s="2"/>
    </row>
    <row r="12" customFormat="false" ht="15" hidden="false" customHeight="false" outlineLevel="0" collapsed="false">
      <c r="A12" s="7" t="s">
        <v>16</v>
      </c>
      <c r="B12" s="8"/>
      <c r="C12" s="2"/>
      <c r="D12" s="2"/>
      <c r="E12" s="2"/>
      <c r="F12" s="2"/>
      <c r="G12" s="2"/>
    </row>
    <row r="13" customFormat="false" ht="15" hidden="false" customHeight="false" outlineLevel="0" collapsed="false">
      <c r="A13" s="2"/>
      <c r="B13" s="2"/>
      <c r="C13" s="2"/>
      <c r="D13" s="2"/>
      <c r="E13" s="2"/>
      <c r="F13" s="2"/>
      <c r="G13" s="2"/>
    </row>
    <row r="14" customFormat="false" ht="15" hidden="false" customHeight="false" outlineLevel="0" collapsed="false">
      <c r="A14" s="5" t="s">
        <v>17</v>
      </c>
      <c r="B14" s="6"/>
      <c r="C14" s="6"/>
      <c r="D14" s="6"/>
      <c r="E14" s="6"/>
      <c r="F14" s="6"/>
      <c r="G14" s="2"/>
    </row>
    <row r="15" customFormat="false" ht="42" hidden="false" customHeight="true" outlineLevel="0" collapsed="false">
      <c r="A15" s="12" t="s">
        <v>18</v>
      </c>
      <c r="B15" s="12" t="s">
        <v>19</v>
      </c>
      <c r="C15" s="12" t="s">
        <v>20</v>
      </c>
      <c r="D15" s="12" t="s">
        <v>21</v>
      </c>
      <c r="E15" s="12" t="s">
        <v>22</v>
      </c>
      <c r="F15" s="12" t="s">
        <v>23</v>
      </c>
      <c r="G15" s="2"/>
    </row>
    <row r="16" customFormat="false" ht="15" hidden="false" customHeight="false" outlineLevel="0" collapsed="false">
      <c r="A16" s="8" t="s">
        <v>24</v>
      </c>
      <c r="B16" s="13" t="s">
        <v>25</v>
      </c>
      <c r="C16" s="14"/>
      <c r="D16" s="15" t="n">
        <v>26.5</v>
      </c>
      <c r="E16" s="16" t="n">
        <f aca="false">IF($A16="","",IF($B16="Per person",$D16*$B$10,$C16*$D16))</f>
        <v>2252.5</v>
      </c>
      <c r="F16" s="17" t="s">
        <v>26</v>
      </c>
      <c r="G16" s="2"/>
    </row>
    <row r="17" customFormat="false" ht="15" hidden="false" customHeight="false" outlineLevel="0" collapsed="false">
      <c r="A17" s="8" t="s">
        <v>27</v>
      </c>
      <c r="B17" s="13" t="s">
        <v>25</v>
      </c>
      <c r="C17" s="14"/>
      <c r="D17" s="15" t="n">
        <v>4.5</v>
      </c>
      <c r="E17" s="16" t="n">
        <f aca="false">IF($A17="","",IF($B17="Per person",$D17*$B$10,$C17*$D17))</f>
        <v>382.5</v>
      </c>
      <c r="F17" s="17"/>
      <c r="G17" s="2"/>
    </row>
    <row r="18" customFormat="false" ht="15" hidden="false" customHeight="false" outlineLevel="0" collapsed="false">
      <c r="A18" s="8" t="s">
        <v>28</v>
      </c>
      <c r="B18" s="13" t="s">
        <v>25</v>
      </c>
      <c r="C18" s="14"/>
      <c r="D18" s="15" t="n">
        <v>3.75</v>
      </c>
      <c r="E18" s="16" t="n">
        <f aca="false">IF($A18="","",IF($B18="Per person",$D18*$B$10,$C18*$D18))</f>
        <v>318.75</v>
      </c>
      <c r="F18" s="17"/>
      <c r="G18" s="2"/>
    </row>
    <row r="19" customFormat="false" ht="15" hidden="false" customHeight="false" outlineLevel="0" collapsed="false">
      <c r="A19" s="8" t="s">
        <v>29</v>
      </c>
      <c r="B19" s="13" t="s">
        <v>25</v>
      </c>
      <c r="C19" s="14"/>
      <c r="D19" s="15" t="n">
        <v>2.25</v>
      </c>
      <c r="E19" s="16" t="n">
        <f aca="false">IF($A19="","",IF($B19="Per person",$D19*$B$10,$C19*$D19))</f>
        <v>191.25</v>
      </c>
      <c r="F19" s="17"/>
      <c r="G19" s="2"/>
    </row>
    <row r="20" customFormat="false" ht="15" hidden="false" customHeight="false" outlineLevel="0" collapsed="false">
      <c r="A20" s="8" t="s">
        <v>30</v>
      </c>
      <c r="B20" s="13" t="s">
        <v>31</v>
      </c>
      <c r="C20" s="14" t="n">
        <v>5</v>
      </c>
      <c r="D20" s="15" t="n">
        <v>21</v>
      </c>
      <c r="E20" s="16" t="n">
        <f aca="false">IF($A20="","",IF($B20="Per person",$D20*$B$10,$C20*$D20))</f>
        <v>105</v>
      </c>
      <c r="F20" s="17" t="s">
        <v>32</v>
      </c>
      <c r="G20" s="2"/>
    </row>
    <row r="21" customFormat="false" ht="15" hidden="false" customHeight="false" outlineLevel="0" collapsed="false">
      <c r="A21" s="8" t="s">
        <v>33</v>
      </c>
      <c r="B21" s="13" t="s">
        <v>31</v>
      </c>
      <c r="C21" s="14" t="n">
        <v>12</v>
      </c>
      <c r="D21" s="15" t="n">
        <v>3</v>
      </c>
      <c r="E21" s="16" t="n">
        <f aca="false">IF($A21="","",IF($B21="Per person",$D21*$B$10,$C21*$D21))</f>
        <v>36</v>
      </c>
      <c r="F21" s="17" t="s">
        <v>34</v>
      </c>
      <c r="G21" s="2"/>
    </row>
    <row r="22" customFormat="false" ht="15" hidden="false" customHeight="false" outlineLevel="0" collapsed="false">
      <c r="A22" s="8" t="s">
        <v>35</v>
      </c>
      <c r="B22" s="13" t="s">
        <v>31</v>
      </c>
      <c r="C22" s="14" t="n">
        <v>6</v>
      </c>
      <c r="D22" s="15" t="n">
        <v>24</v>
      </c>
      <c r="E22" s="16" t="n">
        <f aca="false">IF($A22="","",IF($B22="Per person",$D22*$B$10,$C22*$D22))</f>
        <v>144</v>
      </c>
      <c r="F22" s="17"/>
      <c r="G22" s="2"/>
    </row>
    <row r="23" customFormat="false" ht="15" hidden="false" customHeight="false" outlineLevel="0" collapsed="false">
      <c r="A23" s="8" t="s">
        <v>36</v>
      </c>
      <c r="B23" s="13" t="s">
        <v>31</v>
      </c>
      <c r="C23" s="14" t="n">
        <v>1</v>
      </c>
      <c r="D23" s="15" t="n">
        <v>275</v>
      </c>
      <c r="E23" s="16" t="n">
        <f aca="false">IF($A23="","",IF($B23="Per person",$D23*$B$10,$C23*$D23))</f>
        <v>275</v>
      </c>
      <c r="F23" s="17" t="s">
        <v>37</v>
      </c>
      <c r="G23" s="2"/>
    </row>
    <row r="24" customFormat="false" ht="15" hidden="false" customHeight="false" outlineLevel="0" collapsed="false">
      <c r="A24" s="8"/>
      <c r="B24" s="13"/>
      <c r="C24" s="14"/>
      <c r="D24" s="15"/>
      <c r="E24" s="16" t="str">
        <f aca="false">IF($A24="","",IF($B24="Per person",$D24*$B$10,$C24*$D24))</f>
        <v/>
      </c>
      <c r="F24" s="17"/>
      <c r="G24" s="2"/>
    </row>
    <row r="25" customFormat="false" ht="15" hidden="false" customHeight="false" outlineLevel="0" collapsed="false">
      <c r="A25" s="8"/>
      <c r="B25" s="13"/>
      <c r="C25" s="14"/>
      <c r="D25" s="15"/>
      <c r="E25" s="16" t="str">
        <f aca="false">IF($A25="","",IF($B25="Per person",$D25*$B$10,$C25*$D25))</f>
        <v/>
      </c>
      <c r="F25" s="17"/>
      <c r="G25" s="2"/>
    </row>
    <row r="26" customFormat="false" ht="15" hidden="false" customHeight="false" outlineLevel="0" collapsed="false">
      <c r="A26" s="8"/>
      <c r="B26" s="13"/>
      <c r="C26" s="14"/>
      <c r="D26" s="15"/>
      <c r="E26" s="16" t="str">
        <f aca="false">IF($A26="","",IF($B26="Per person",$D26*$B$10,$C26*$D26))</f>
        <v/>
      </c>
      <c r="F26" s="17"/>
      <c r="G26" s="2"/>
    </row>
    <row r="27" customFormat="false" ht="15" hidden="false" customHeight="false" outlineLevel="0" collapsed="false">
      <c r="A27" s="8"/>
      <c r="B27" s="13"/>
      <c r="C27" s="14"/>
      <c r="D27" s="15"/>
      <c r="E27" s="16" t="str">
        <f aca="false">IF($A27="","",IF($B27="Per person",$D27*$B$10,$C27*$D27))</f>
        <v/>
      </c>
      <c r="F27" s="17"/>
      <c r="G27" s="2"/>
    </row>
    <row r="28" customFormat="false" ht="15" hidden="false" customHeight="false" outlineLevel="0" collapsed="false">
      <c r="A28" s="8"/>
      <c r="B28" s="13"/>
      <c r="C28" s="14"/>
      <c r="D28" s="15"/>
      <c r="E28" s="16" t="str">
        <f aca="false">IF($A28="","",IF($B28="Per person",$D28*$B$10,$C28*$D28))</f>
        <v/>
      </c>
      <c r="F28" s="17"/>
      <c r="G28" s="2"/>
    </row>
    <row r="29" customFormat="false" ht="15" hidden="false" customHeight="false" outlineLevel="0" collapsed="false">
      <c r="A29" s="8"/>
      <c r="B29" s="13"/>
      <c r="C29" s="14"/>
      <c r="D29" s="15"/>
      <c r="E29" s="16" t="str">
        <f aca="false">IF($A29="","",IF($B29="Per person",$D29*$B$10,$C29*$D29))</f>
        <v/>
      </c>
      <c r="F29" s="17"/>
      <c r="G29" s="2"/>
    </row>
    <row r="30" customFormat="false" ht="15" hidden="false" customHeight="false" outlineLevel="0" collapsed="false">
      <c r="A30" s="8"/>
      <c r="B30" s="13"/>
      <c r="C30" s="14"/>
      <c r="D30" s="15"/>
      <c r="E30" s="16" t="str">
        <f aca="false">IF($A30="","",IF($B30="Per person",$D30*$B$10,$C30*$D30))</f>
        <v/>
      </c>
      <c r="F30" s="17"/>
      <c r="G30" s="2"/>
    </row>
    <row r="31" customFormat="false" ht="15" hidden="false" customHeight="false" outlineLevel="0" collapsed="false">
      <c r="A31" s="18" t="s">
        <v>38</v>
      </c>
      <c r="B31" s="19"/>
      <c r="C31" s="19"/>
      <c r="D31" s="19"/>
      <c r="E31" s="20" t="n">
        <f aca="false">SUM(E16:E30)</f>
        <v>3705</v>
      </c>
      <c r="F31" s="21" t="s">
        <v>39</v>
      </c>
      <c r="G31" s="2"/>
    </row>
    <row r="32" customFormat="false" ht="15" hidden="false" customHeight="false" outlineLevel="0" collapsed="false">
      <c r="A32" s="2"/>
      <c r="B32" s="2"/>
      <c r="C32" s="2"/>
      <c r="D32" s="2"/>
      <c r="E32" s="2"/>
      <c r="F32" s="2"/>
      <c r="G32" s="2"/>
    </row>
    <row r="33" customFormat="false" ht="15" hidden="false" customHeight="false" outlineLevel="0" collapsed="false">
      <c r="A33" s="5" t="s">
        <v>40</v>
      </c>
      <c r="B33" s="6"/>
      <c r="C33" s="6"/>
      <c r="D33" s="6"/>
      <c r="E33" s="6"/>
      <c r="F33" s="6"/>
      <c r="G33" s="2"/>
    </row>
    <row r="34" customFormat="false" ht="15" hidden="false" customHeight="false" outlineLevel="0" collapsed="false">
      <c r="A34" s="7" t="s">
        <v>41</v>
      </c>
      <c r="B34" s="22" t="n">
        <v>3</v>
      </c>
      <c r="C34" s="2"/>
      <c r="D34" s="2"/>
      <c r="E34" s="2"/>
      <c r="F34" s="11" t="s">
        <v>42</v>
      </c>
      <c r="G34" s="2"/>
    </row>
    <row r="35" customFormat="false" ht="15" hidden="false" customHeight="false" outlineLevel="0" collapsed="false">
      <c r="A35" s="7" t="s">
        <v>43</v>
      </c>
      <c r="B35" s="23" t="n">
        <v>5</v>
      </c>
      <c r="C35" s="2"/>
      <c r="D35" s="2"/>
      <c r="E35" s="2"/>
      <c r="F35" s="2"/>
      <c r="G35" s="2"/>
    </row>
    <row r="36" customFormat="false" ht="15" hidden="false" customHeight="false" outlineLevel="0" collapsed="false">
      <c r="A36" s="7" t="s">
        <v>44</v>
      </c>
      <c r="B36" s="24" t="n">
        <v>28</v>
      </c>
      <c r="C36" s="2"/>
      <c r="D36" s="2"/>
      <c r="E36" s="2"/>
      <c r="F36" s="11" t="s">
        <v>45</v>
      </c>
      <c r="G36" s="2"/>
    </row>
    <row r="37" customFormat="false" ht="15" hidden="false" customHeight="false" outlineLevel="0" collapsed="false">
      <c r="A37" s="9" t="s">
        <v>46</v>
      </c>
      <c r="B37" s="25" t="n">
        <f aca="false">ROUND(B34*B35*B36,2)</f>
        <v>420</v>
      </c>
      <c r="C37" s="2"/>
      <c r="D37" s="2"/>
      <c r="E37" s="2"/>
      <c r="F37" s="2"/>
      <c r="G37" s="2"/>
    </row>
    <row r="38" customFormat="false" ht="15" hidden="false" customHeight="false" outlineLevel="0" collapsed="false">
      <c r="A38" s="7" t="s">
        <v>47</v>
      </c>
      <c r="B38" s="24" t="n">
        <v>240</v>
      </c>
      <c r="C38" s="2"/>
      <c r="D38" s="2"/>
      <c r="E38" s="2"/>
      <c r="F38" s="11" t="s">
        <v>48</v>
      </c>
      <c r="G38" s="2"/>
    </row>
    <row r="39" customFormat="false" ht="15" hidden="false" customHeight="false" outlineLevel="0" collapsed="false">
      <c r="A39" s="7" t="s">
        <v>49</v>
      </c>
      <c r="B39" s="24" t="n">
        <v>125</v>
      </c>
      <c r="C39" s="2"/>
      <c r="D39" s="2"/>
      <c r="E39" s="2"/>
      <c r="F39" s="2"/>
      <c r="G39" s="2"/>
    </row>
    <row r="40" customFormat="false" ht="15" hidden="false" customHeight="false" outlineLevel="0" collapsed="false">
      <c r="A40" s="2"/>
      <c r="B40" s="2"/>
      <c r="C40" s="2"/>
      <c r="D40" s="2"/>
      <c r="E40" s="2"/>
      <c r="F40" s="2"/>
      <c r="G40" s="2"/>
    </row>
    <row r="41" customFormat="false" ht="15" hidden="false" customHeight="false" outlineLevel="0" collapsed="false">
      <c r="A41" s="5" t="s">
        <v>50</v>
      </c>
      <c r="B41" s="6"/>
      <c r="C41" s="6"/>
      <c r="D41" s="6"/>
      <c r="E41" s="6"/>
      <c r="F41" s="6"/>
      <c r="G41" s="2"/>
    </row>
    <row r="42" customFormat="false" ht="15" hidden="false" customHeight="false" outlineLevel="0" collapsed="false">
      <c r="A42" s="9" t="s">
        <v>51</v>
      </c>
      <c r="B42" s="20" t="n">
        <f aca="false">E31+B37+B38+B39</f>
        <v>4490</v>
      </c>
      <c r="C42" s="2"/>
      <c r="D42" s="2"/>
      <c r="E42" s="2"/>
      <c r="F42" s="2"/>
      <c r="G42" s="2"/>
    </row>
    <row r="43" customFormat="false" ht="15" hidden="false" customHeight="false" outlineLevel="0" collapsed="false">
      <c r="A43" s="7" t="s">
        <v>52</v>
      </c>
      <c r="B43" s="26" t="n">
        <v>0.15</v>
      </c>
      <c r="C43" s="2"/>
      <c r="D43" s="2"/>
      <c r="E43" s="2"/>
      <c r="F43" s="11" t="s">
        <v>53</v>
      </c>
      <c r="G43" s="2"/>
    </row>
    <row r="44" customFormat="false" ht="15" hidden="false" customHeight="false" outlineLevel="0" collapsed="false">
      <c r="A44" s="7" t="s">
        <v>54</v>
      </c>
      <c r="B44" s="16" t="n">
        <f aca="false">ROUND(B42*B43,2)</f>
        <v>673.5</v>
      </c>
      <c r="C44" s="2"/>
      <c r="D44" s="2"/>
      <c r="E44" s="2"/>
      <c r="F44" s="2"/>
      <c r="G44" s="2"/>
    </row>
    <row r="45" customFormat="false" ht="15" hidden="false" customHeight="false" outlineLevel="0" collapsed="false">
      <c r="A45" s="7" t="s">
        <v>55</v>
      </c>
      <c r="B45" s="26" t="n">
        <v>0.13</v>
      </c>
      <c r="C45" s="2"/>
      <c r="D45" s="2"/>
      <c r="E45" s="2"/>
      <c r="F45" s="11" t="s">
        <v>56</v>
      </c>
      <c r="G45" s="2"/>
    </row>
    <row r="46" customFormat="false" ht="15" hidden="false" customHeight="false" outlineLevel="0" collapsed="false">
      <c r="A46" s="7" t="s">
        <v>57</v>
      </c>
      <c r="B46" s="16" t="n">
        <f aca="false">ROUND((B42+B44)*B45,2)</f>
        <v>671.26</v>
      </c>
      <c r="C46" s="2"/>
      <c r="D46" s="2"/>
      <c r="E46" s="2"/>
      <c r="F46" s="11" t="s">
        <v>58</v>
      </c>
      <c r="G46" s="2"/>
    </row>
    <row r="47" customFormat="false" ht="15" hidden="false" customHeight="false" outlineLevel="0" collapsed="false">
      <c r="A47" s="27" t="s">
        <v>59</v>
      </c>
      <c r="B47" s="28" t="n">
        <f aca="false">B42+B44+B46</f>
        <v>5834.76</v>
      </c>
      <c r="C47" s="2"/>
      <c r="D47" s="2"/>
      <c r="E47" s="2"/>
      <c r="F47" s="2"/>
      <c r="G47" s="2"/>
    </row>
    <row r="48" customFormat="false" ht="15" hidden="false" customHeight="false" outlineLevel="0" collapsed="false">
      <c r="A48" s="9" t="s">
        <v>60</v>
      </c>
      <c r="B48" s="25" t="n">
        <f aca="false">IF($B$10=0,"",ROUND(B47/$B$10,2))</f>
        <v>68.64</v>
      </c>
      <c r="C48" s="2"/>
      <c r="D48" s="2"/>
      <c r="E48" s="2"/>
      <c r="F48" s="11" t="s">
        <v>61</v>
      </c>
      <c r="G48" s="2"/>
    </row>
    <row r="49" customFormat="false" ht="15" hidden="false" customHeight="false" outlineLevel="0" collapsed="false">
      <c r="A49" s="2"/>
      <c r="B49" s="2"/>
      <c r="C49" s="2"/>
      <c r="D49" s="2"/>
      <c r="E49" s="2"/>
      <c r="F49" s="2"/>
      <c r="G49" s="2"/>
    </row>
    <row r="50" customFormat="false" ht="15" hidden="false" customHeight="false" outlineLevel="0" collapsed="false">
      <c r="A50" s="5" t="s">
        <v>62</v>
      </c>
      <c r="B50" s="6"/>
      <c r="C50" s="6"/>
      <c r="D50" s="6"/>
      <c r="E50" s="6"/>
      <c r="F50" s="6"/>
      <c r="G50" s="2"/>
    </row>
    <row r="51" customFormat="false" ht="15" hidden="false" customHeight="false" outlineLevel="0" collapsed="false">
      <c r="A51" s="7" t="s">
        <v>63</v>
      </c>
      <c r="B51" s="16" t="n">
        <f aca="false">B42+B44</f>
        <v>5163.5</v>
      </c>
      <c r="C51" s="2"/>
      <c r="D51" s="2"/>
      <c r="E51" s="2"/>
      <c r="F51" s="11" t="s">
        <v>64</v>
      </c>
      <c r="G51" s="2"/>
    </row>
    <row r="52" customFormat="false" ht="15" hidden="false" customHeight="false" outlineLevel="0" collapsed="false">
      <c r="A52" s="7" t="s">
        <v>65</v>
      </c>
      <c r="B52" s="26" t="n">
        <v>0.3</v>
      </c>
      <c r="C52" s="2"/>
      <c r="D52" s="2"/>
      <c r="E52" s="2"/>
      <c r="F52" s="11" t="s">
        <v>66</v>
      </c>
      <c r="G52" s="2"/>
    </row>
    <row r="53" customFormat="false" ht="15" hidden="false" customHeight="false" outlineLevel="0" collapsed="false">
      <c r="A53" s="7" t="s">
        <v>67</v>
      </c>
      <c r="B53" s="16" t="n">
        <f aca="false">ROUND(E31*B52,2)</f>
        <v>1111.5</v>
      </c>
      <c r="C53" s="2"/>
      <c r="D53" s="2"/>
      <c r="E53" s="2"/>
      <c r="F53" s="2"/>
      <c r="G53" s="2"/>
    </row>
    <row r="54" customFormat="false" ht="15" hidden="false" customHeight="false" outlineLevel="0" collapsed="false">
      <c r="A54" s="7" t="s">
        <v>68</v>
      </c>
      <c r="B54" s="16" t="n">
        <f aca="false">B37</f>
        <v>420</v>
      </c>
      <c r="C54" s="2"/>
      <c r="D54" s="2"/>
      <c r="E54" s="2"/>
      <c r="F54" s="11" t="s">
        <v>69</v>
      </c>
      <c r="G54" s="2"/>
    </row>
    <row r="55" customFormat="false" ht="15" hidden="false" customHeight="false" outlineLevel="0" collapsed="false">
      <c r="A55" s="7" t="s">
        <v>70</v>
      </c>
      <c r="B55" s="24" t="n">
        <v>365</v>
      </c>
      <c r="C55" s="2"/>
      <c r="D55" s="2"/>
      <c r="E55" s="2"/>
      <c r="F55" s="11" t="s">
        <v>71</v>
      </c>
      <c r="G55" s="2"/>
    </row>
    <row r="56" customFormat="false" ht="15" hidden="false" customHeight="false" outlineLevel="0" collapsed="false">
      <c r="A56" s="7" t="s">
        <v>72</v>
      </c>
      <c r="B56" s="16" t="n">
        <f aca="false">B53+B54+B55</f>
        <v>1896.5</v>
      </c>
      <c r="C56" s="2"/>
      <c r="D56" s="2"/>
      <c r="E56" s="2"/>
      <c r="F56" s="2"/>
      <c r="G56" s="2"/>
    </row>
    <row r="57" customFormat="false" ht="15" hidden="false" customHeight="false" outlineLevel="0" collapsed="false">
      <c r="A57" s="9" t="s">
        <v>73</v>
      </c>
      <c r="B57" s="20" t="n">
        <f aca="false">B51-B56</f>
        <v>3267</v>
      </c>
      <c r="C57" s="2"/>
      <c r="D57" s="2"/>
      <c r="E57" s="2"/>
      <c r="F57" s="2"/>
      <c r="G57" s="2"/>
    </row>
    <row r="58" customFormat="false" ht="15" hidden="false" customHeight="false" outlineLevel="0" collapsed="false">
      <c r="A58" s="9" t="s">
        <v>74</v>
      </c>
      <c r="B58" s="29" t="n">
        <f aca="false">IF(B51=0,"",B57/B51)</f>
        <v>0.63271037087247</v>
      </c>
      <c r="C58" s="2"/>
      <c r="D58" s="2"/>
      <c r="E58" s="2"/>
      <c r="F58" s="2"/>
      <c r="G58" s="2"/>
    </row>
    <row r="59" customFormat="false" ht="15" hidden="false" customHeight="false" outlineLevel="0" collapsed="false">
      <c r="A59" s="7" t="s">
        <v>75</v>
      </c>
      <c r="B59" s="26" t="n">
        <v>0.35</v>
      </c>
      <c r="C59" s="2"/>
      <c r="D59" s="2"/>
      <c r="E59" s="2"/>
      <c r="F59" s="11" t="s">
        <v>76</v>
      </c>
      <c r="G59" s="2"/>
    </row>
    <row r="60" customFormat="false" ht="18" hidden="false" customHeight="true" outlineLevel="0" collapsed="false">
      <c r="A60" s="9" t="s">
        <v>77</v>
      </c>
      <c r="B60" s="18" t="str">
        <f aca="false">IF(B51=0,"Enter menu lines and costs to see a status.",IF(B58&gt;=B59,"Healthy margin - quote is worth sending.","Below target - renegotiate or trim: raise per-person price, cut staff hours, simplify the menu, or bill rentals at cost plus."))</f>
        <v>Healthy margin - quote is worth sending.</v>
      </c>
      <c r="C60" s="2"/>
      <c r="D60" s="2"/>
      <c r="E60" s="2"/>
      <c r="F60" s="2"/>
      <c r="G60" s="2"/>
    </row>
    <row r="61" customFormat="false" ht="15" hidden="false" customHeight="false" outlineLevel="0" collapsed="false">
      <c r="A61" s="2"/>
      <c r="B61" s="2"/>
      <c r="C61" s="2"/>
      <c r="D61" s="2"/>
      <c r="E61" s="2"/>
      <c r="F61" s="2"/>
      <c r="G61" s="2"/>
    </row>
    <row r="62" customFormat="false" ht="15" hidden="false" customHeight="false" outlineLevel="0" collapsed="false">
      <c r="A62" s="30" t="s">
        <v>78</v>
      </c>
      <c r="B62" s="2"/>
      <c r="C62" s="2"/>
      <c r="D62" s="2"/>
      <c r="E62" s="2"/>
      <c r="F62" s="2"/>
      <c r="G62" s="2"/>
    </row>
    <row r="63" customFormat="false" ht="15" hidden="false" customHeight="false" outlineLevel="0" collapsed="false">
      <c r="A63" s="31" t="s">
        <v>79</v>
      </c>
      <c r="B63" s="2"/>
      <c r="C63" s="2"/>
      <c r="D63" s="2"/>
      <c r="E63" s="2"/>
      <c r="F63" s="2"/>
      <c r="G63" s="2"/>
    </row>
    <row r="64" customFormat="false" ht="15" hidden="false" customHeight="false" outlineLevel="0" collapsed="false">
      <c r="A64" s="31" t="s">
        <v>80</v>
      </c>
      <c r="B64" s="2"/>
      <c r="C64" s="2"/>
      <c r="D64" s="2"/>
      <c r="E64" s="2"/>
      <c r="F64" s="2"/>
      <c r="G64" s="2"/>
    </row>
    <row r="65" customFormat="false" ht="15" hidden="false" customHeight="false" outlineLevel="0" collapsed="false">
      <c r="A65" s="31" t="s">
        <v>81</v>
      </c>
      <c r="B65" s="2"/>
      <c r="C65" s="2"/>
      <c r="D65" s="2"/>
      <c r="E65" s="2"/>
      <c r="F65" s="2"/>
      <c r="G65" s="2"/>
    </row>
    <row r="66" customFormat="false" ht="15" hidden="false" customHeight="false" outlineLevel="0" collapsed="false">
      <c r="A66" s="31" t="s">
        <v>82</v>
      </c>
      <c r="B66" s="2"/>
      <c r="C66" s="2"/>
      <c r="D66" s="2"/>
      <c r="E66" s="2"/>
      <c r="F66" s="2"/>
      <c r="G66" s="2"/>
    </row>
    <row r="67" customFormat="false" ht="15" hidden="false" customHeight="false" outlineLevel="0" collapsed="false">
      <c r="A67" s="31" t="s">
        <v>83</v>
      </c>
      <c r="B67" s="2"/>
      <c r="C67" s="2"/>
      <c r="D67" s="2"/>
      <c r="E67" s="2"/>
      <c r="F67" s="2"/>
      <c r="G67" s="2"/>
    </row>
    <row r="68" customFormat="false" ht="15" hidden="false" customHeight="false" outlineLevel="0" collapsed="false">
      <c r="A68" s="31" t="s">
        <v>84</v>
      </c>
      <c r="B68" s="2"/>
      <c r="C68" s="2"/>
      <c r="D68" s="2"/>
      <c r="E68" s="2"/>
      <c r="F68" s="2"/>
      <c r="G68" s="2"/>
    </row>
    <row r="69" customFormat="false" ht="15" hidden="false" customHeight="false" outlineLevel="0" collapsed="false">
      <c r="A69" s="32" t="s">
        <v>85</v>
      </c>
      <c r="B69" s="2"/>
      <c r="C69" s="2"/>
      <c r="D69" s="2"/>
      <c r="E69" s="2"/>
      <c r="F69" s="2"/>
      <c r="G69" s="2"/>
    </row>
    <row r="70" customFormat="false" ht="15" hidden="false" customHeight="false" outlineLevel="0" collapsed="false">
      <c r="A70" s="2"/>
      <c r="B70" s="2"/>
      <c r="C70" s="2"/>
      <c r="D70" s="2"/>
      <c r="E70" s="2"/>
      <c r="F70" s="2"/>
      <c r="G70" s="2"/>
    </row>
    <row r="71" customFormat="false" ht="15" hidden="false" customHeight="false" outlineLevel="0" collapsed="false">
      <c r="A71" s="2"/>
      <c r="B71" s="2"/>
      <c r="C71" s="2"/>
      <c r="D71" s="2"/>
      <c r="E71" s="2"/>
      <c r="F71" s="2"/>
      <c r="G71" s="2"/>
    </row>
    <row r="72" customFormat="false" ht="15" hidden="false" customHeight="false" outlineLevel="0" collapsed="false">
      <c r="A72" s="2"/>
      <c r="B72" s="2"/>
      <c r="C72" s="2"/>
      <c r="D72" s="2"/>
      <c r="E72" s="2"/>
      <c r="F72" s="2"/>
      <c r="G72" s="2"/>
    </row>
    <row r="73" customFormat="false" ht="15" hidden="false" customHeight="false" outlineLevel="0" collapsed="false">
      <c r="A73" s="2"/>
      <c r="B73" s="2"/>
      <c r="C73" s="2"/>
      <c r="D73" s="2"/>
      <c r="E73" s="2"/>
      <c r="F73" s="2"/>
      <c r="G73" s="2"/>
    </row>
    <row r="74" customFormat="false" ht="15" hidden="false" customHeight="false" outlineLevel="0" collapsed="false">
      <c r="A74" s="2"/>
      <c r="B74" s="2"/>
      <c r="C74" s="2"/>
      <c r="D74" s="2"/>
      <c r="E74" s="2"/>
      <c r="F74" s="2"/>
      <c r="G74" s="2"/>
    </row>
    <row r="75" customFormat="false" ht="15" hidden="false" customHeight="false" outlineLevel="0" collapsed="false">
      <c r="A75" s="2"/>
      <c r="B75" s="2"/>
      <c r="C75" s="2"/>
      <c r="D75" s="2"/>
      <c r="E75" s="2"/>
      <c r="F75" s="2"/>
      <c r="G75" s="2"/>
    </row>
    <row r="76" customFormat="false" ht="15" hidden="false" customHeight="false" outlineLevel="0" collapsed="false">
      <c r="A76" s="2"/>
      <c r="B76" s="2"/>
      <c r="C76" s="2"/>
      <c r="D76" s="2"/>
      <c r="E76" s="2"/>
      <c r="F76" s="2"/>
      <c r="G76" s="2"/>
    </row>
  </sheetData>
  <dataValidations count="2">
    <dataValidation allowBlank="true" errorStyle="stop" operator="between" showDropDown="false" showErrorMessage="false" showInputMessage="false" sqref="B16:B30" type="list">
      <formula1>"Per person,Fixed"</formula1>
      <formula2>0</formula2>
    </dataValidation>
    <dataValidation allowBlank="true" errorStyle="stop" operator="between" showDropDown="false" showErrorMessage="false" showInputMessage="false" sqref="B11" type="list">
      <formula1>"Drop-off,Buffet,Plated"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8"/>
    <col collapsed="false" customWidth="true" hidden="false" outlineLevel="0" max="3" min="3" style="0" width="12"/>
    <col collapsed="false" customWidth="true" hidden="false" outlineLevel="0" max="5" min="4" style="0" width="16"/>
    <col collapsed="false" customWidth="true" hidden="false" outlineLevel="0" max="6" min="6" style="0" width="18"/>
    <col collapsed="false" customWidth="true" hidden="false" outlineLevel="0" max="7" min="7" style="0" width="32"/>
  </cols>
  <sheetData>
    <row r="1" customFormat="false" ht="19.7" hidden="false" customHeight="false" outlineLevel="0" collapsed="false">
      <c r="A1" s="1" t="s">
        <v>86</v>
      </c>
      <c r="B1" s="2"/>
      <c r="C1" s="2"/>
      <c r="D1" s="2"/>
      <c r="E1" s="2"/>
      <c r="F1" s="2"/>
      <c r="G1" s="2"/>
      <c r="H1" s="2"/>
    </row>
    <row r="2" customFormat="false" ht="15" hidden="false" customHeight="false" outlineLevel="0" collapsed="false">
      <c r="A2" s="3" t="s">
        <v>87</v>
      </c>
      <c r="B2" s="2"/>
      <c r="C2" s="2"/>
      <c r="D2" s="2"/>
      <c r="E2" s="2"/>
      <c r="F2" s="2"/>
      <c r="G2" s="2"/>
      <c r="H2" s="2"/>
    </row>
    <row r="3" customFormat="false" ht="15" hidden="false" customHeight="false" outlineLevel="0" collapsed="false">
      <c r="A3" s="4" t="s">
        <v>88</v>
      </c>
      <c r="B3" s="2"/>
      <c r="C3" s="2"/>
      <c r="D3" s="2"/>
      <c r="E3" s="2"/>
      <c r="F3" s="2"/>
      <c r="G3" s="2"/>
      <c r="H3" s="2"/>
    </row>
    <row r="4" customFormat="false" ht="15" hidden="false" customHeight="false" outlineLevel="0" collapsed="false">
      <c r="A4" s="4" t="s">
        <v>89</v>
      </c>
      <c r="B4" s="2"/>
      <c r="C4" s="2"/>
      <c r="D4" s="2"/>
      <c r="E4" s="2"/>
      <c r="F4" s="2"/>
      <c r="G4" s="2"/>
      <c r="H4" s="2"/>
    </row>
    <row r="5" customFormat="false" ht="15" hidden="false" customHeight="false" outlineLevel="0" collapsed="false">
      <c r="A5" s="2"/>
      <c r="B5" s="2"/>
      <c r="C5" s="2"/>
      <c r="D5" s="2"/>
      <c r="E5" s="2"/>
      <c r="F5" s="2"/>
      <c r="G5" s="2"/>
      <c r="H5" s="2"/>
    </row>
    <row r="6" customFormat="false" ht="15" hidden="false" customHeight="false" outlineLevel="0" collapsed="false">
      <c r="A6" s="5" t="s">
        <v>90</v>
      </c>
      <c r="B6" s="6"/>
      <c r="C6" s="6"/>
      <c r="D6" s="6"/>
      <c r="E6" s="6"/>
      <c r="F6" s="6"/>
      <c r="G6" s="6"/>
      <c r="H6" s="2"/>
    </row>
    <row r="7" customFormat="false" ht="15" hidden="false" customHeight="false" outlineLevel="0" collapsed="false">
      <c r="A7" s="7" t="s">
        <v>91</v>
      </c>
      <c r="B7" s="33" t="str">
        <f aca="false">'Event Quote'!$B$7</f>
        <v>Waterloo Tech Co. (example)</v>
      </c>
      <c r="C7" s="2"/>
      <c r="D7" s="2"/>
      <c r="E7" s="2"/>
      <c r="F7" s="2"/>
      <c r="G7" s="2"/>
      <c r="H7" s="2"/>
    </row>
    <row r="8" customFormat="false" ht="15" hidden="false" customHeight="false" outlineLevel="0" collapsed="false">
      <c r="A8" s="7" t="s">
        <v>7</v>
      </c>
      <c r="B8" s="33" t="str">
        <f aca="false">'Event Quote'!$B$8</f>
        <v>2026-09-18 (example)</v>
      </c>
      <c r="C8" s="2"/>
      <c r="D8" s="2"/>
      <c r="E8" s="2"/>
      <c r="F8" s="2"/>
      <c r="G8" s="2"/>
      <c r="H8" s="2"/>
    </row>
    <row r="9" customFormat="false" ht="15" hidden="false" customHeight="false" outlineLevel="0" collapsed="false">
      <c r="A9" s="7" t="s">
        <v>11</v>
      </c>
      <c r="B9" s="34" t="n">
        <f aca="false">'Event Quote'!$B$10</f>
        <v>85</v>
      </c>
      <c r="C9" s="2"/>
      <c r="D9" s="2"/>
      <c r="E9" s="2"/>
      <c r="F9" s="2"/>
      <c r="G9" s="2"/>
      <c r="H9" s="2"/>
    </row>
    <row r="10" customFormat="false" ht="15" hidden="false" customHeight="false" outlineLevel="0" collapsed="false">
      <c r="A10" s="9" t="s">
        <v>92</v>
      </c>
      <c r="B10" s="35" t="n">
        <f aca="false">'Event Quote'!$B$47</f>
        <v>5834.76</v>
      </c>
      <c r="C10" s="2"/>
      <c r="D10" s="2"/>
      <c r="E10" s="2"/>
      <c r="F10" s="2"/>
      <c r="G10" s="2"/>
      <c r="H10" s="2"/>
    </row>
    <row r="11" customFormat="false" ht="15" hidden="false" customHeight="false" outlineLevel="0" collapsed="false">
      <c r="A11" s="7" t="s">
        <v>93</v>
      </c>
      <c r="B11" s="26" t="n">
        <v>0.5</v>
      </c>
      <c r="C11" s="32" t="s">
        <v>94</v>
      </c>
      <c r="D11" s="2"/>
      <c r="E11" s="2"/>
      <c r="F11" s="2"/>
      <c r="G11" s="2"/>
      <c r="H11" s="2"/>
    </row>
    <row r="12" customFormat="false" ht="15" hidden="false" customHeight="false" outlineLevel="0" collapsed="false">
      <c r="A12" s="9" t="s">
        <v>95</v>
      </c>
      <c r="B12" s="25" t="n">
        <f aca="false">ROUND(B10*B11,2)</f>
        <v>2917.38</v>
      </c>
      <c r="C12" s="2"/>
      <c r="D12" s="2"/>
      <c r="E12" s="2"/>
      <c r="F12" s="2"/>
      <c r="G12" s="2"/>
      <c r="H12" s="2"/>
    </row>
    <row r="13" customFormat="false" ht="15" hidden="false" customHeight="false" outlineLevel="0" collapsed="false">
      <c r="A13" s="7" t="s">
        <v>96</v>
      </c>
      <c r="B13" s="8" t="s">
        <v>97</v>
      </c>
      <c r="C13" s="2"/>
      <c r="D13" s="2"/>
      <c r="E13" s="2"/>
      <c r="F13" s="2"/>
      <c r="G13" s="2"/>
      <c r="H13" s="2"/>
    </row>
    <row r="14" customFormat="false" ht="15" hidden="false" customHeight="false" outlineLevel="0" collapsed="false">
      <c r="A14" s="7" t="s">
        <v>98</v>
      </c>
      <c r="B14" s="15" t="n">
        <v>2917.38</v>
      </c>
      <c r="C14" s="32" t="s">
        <v>99</v>
      </c>
      <c r="D14" s="2"/>
      <c r="E14" s="2"/>
      <c r="F14" s="2"/>
      <c r="G14" s="2"/>
      <c r="H14" s="2"/>
    </row>
    <row r="15" customFormat="false" ht="15" hidden="false" customHeight="false" outlineLevel="0" collapsed="false">
      <c r="A15" s="9" t="s">
        <v>100</v>
      </c>
      <c r="B15" s="20" t="n">
        <f aca="false">B10-B14</f>
        <v>2917.38</v>
      </c>
      <c r="C15" s="2"/>
      <c r="D15" s="2"/>
      <c r="E15" s="2"/>
      <c r="F15" s="2"/>
      <c r="G15" s="2"/>
      <c r="H15" s="2"/>
    </row>
    <row r="16" customFormat="false" ht="15" hidden="false" customHeight="false" outlineLevel="0" collapsed="false">
      <c r="A16" s="7" t="s">
        <v>101</v>
      </c>
      <c r="B16" s="8" t="s">
        <v>102</v>
      </c>
      <c r="C16" s="2"/>
      <c r="D16" s="2"/>
      <c r="E16" s="2"/>
      <c r="F16" s="2"/>
      <c r="G16" s="2"/>
      <c r="H16" s="2"/>
    </row>
    <row r="17" customFormat="false" ht="15" hidden="false" customHeight="false" outlineLevel="0" collapsed="false">
      <c r="A17" s="7" t="s">
        <v>103</v>
      </c>
      <c r="B17" s="15" t="n">
        <v>0</v>
      </c>
      <c r="C17" s="2"/>
      <c r="D17" s="2"/>
      <c r="E17" s="2"/>
      <c r="F17" s="2"/>
      <c r="G17" s="2"/>
      <c r="H17" s="2"/>
    </row>
    <row r="18" customFormat="false" ht="15" hidden="false" customHeight="false" outlineLevel="0" collapsed="false">
      <c r="A18" s="7" t="s">
        <v>104</v>
      </c>
      <c r="B18" s="16" t="n">
        <f aca="false">B14+B17</f>
        <v>2917.38</v>
      </c>
      <c r="C18" s="2"/>
      <c r="D18" s="2"/>
      <c r="E18" s="2"/>
      <c r="F18" s="2"/>
      <c r="G18" s="2"/>
      <c r="H18" s="2"/>
    </row>
    <row r="19" customFormat="false" ht="15" hidden="false" customHeight="false" outlineLevel="0" collapsed="false">
      <c r="A19" s="9" t="s">
        <v>105</v>
      </c>
      <c r="B19" s="18" t="str">
        <f aca="false">IF(B10=0,"",IF(B18&lt;=0,"Deposit outstanding",IF(B18&gt;=B10,"Paid in full","Deposit received - balance due")))</f>
        <v>Deposit received - balance due</v>
      </c>
      <c r="C19" s="2"/>
      <c r="D19" s="2"/>
      <c r="E19" s="2"/>
      <c r="F19" s="2"/>
      <c r="G19" s="2"/>
      <c r="H19" s="2"/>
    </row>
    <row r="20" customFormat="false" ht="15" hidden="false" customHeight="false" outlineLevel="0" collapsed="false">
      <c r="A20" s="2"/>
      <c r="B20" s="2"/>
      <c r="C20" s="2"/>
      <c r="D20" s="2"/>
      <c r="E20" s="2"/>
      <c r="F20" s="2"/>
      <c r="G20" s="2"/>
      <c r="H20" s="2"/>
    </row>
    <row r="21" customFormat="false" ht="15" hidden="false" customHeight="false" outlineLevel="0" collapsed="false">
      <c r="A21" s="5" t="s">
        <v>106</v>
      </c>
      <c r="B21" s="6"/>
      <c r="C21" s="6"/>
      <c r="D21" s="6"/>
      <c r="E21" s="6"/>
      <c r="F21" s="6"/>
      <c r="G21" s="6"/>
      <c r="H21" s="2"/>
    </row>
    <row r="22" customFormat="false" ht="39.75" hidden="false" customHeight="true" outlineLevel="0" collapsed="false">
      <c r="A22" s="12" t="s">
        <v>107</v>
      </c>
      <c r="B22" s="12" t="s">
        <v>108</v>
      </c>
      <c r="C22" s="12" t="s">
        <v>109</v>
      </c>
      <c r="D22" s="12" t="s">
        <v>92</v>
      </c>
      <c r="E22" s="12" t="s">
        <v>110</v>
      </c>
      <c r="F22" s="12" t="s">
        <v>111</v>
      </c>
      <c r="G22" s="12" t="s">
        <v>77</v>
      </c>
      <c r="H22" s="2"/>
    </row>
    <row r="23" customFormat="false" ht="15" hidden="false" customHeight="false" outlineLevel="0" collapsed="false">
      <c r="A23" s="8" t="s">
        <v>112</v>
      </c>
      <c r="B23" s="8" t="s">
        <v>113</v>
      </c>
      <c r="C23" s="14" t="n">
        <v>85</v>
      </c>
      <c r="D23" s="15" t="n">
        <v>5834.76</v>
      </c>
      <c r="E23" s="15" t="n">
        <v>2917.38</v>
      </c>
      <c r="F23" s="16" t="n">
        <f aca="false">IF($A23="","",D23-E23)</f>
        <v>2917.38</v>
      </c>
      <c r="G23" s="36" t="str">
        <f aca="false">IF($A23="","",IF(E23&lt;=0,"Deposit outstanding",IF(E23&gt;=D23,"Paid in full","Deposit received - balance due")))</f>
        <v>Deposit received - balance due</v>
      </c>
      <c r="H23" s="2"/>
    </row>
    <row r="24" customFormat="false" ht="15" hidden="false" customHeight="false" outlineLevel="0" collapsed="false">
      <c r="A24" s="8" t="s">
        <v>114</v>
      </c>
      <c r="B24" s="8" t="s">
        <v>115</v>
      </c>
      <c r="C24" s="14" t="n">
        <v>120</v>
      </c>
      <c r="D24" s="15" t="n">
        <v>11450</v>
      </c>
      <c r="E24" s="15" t="n">
        <v>5725</v>
      </c>
      <c r="F24" s="16" t="n">
        <f aca="false">IF($A24="","",D24-E24)</f>
        <v>5725</v>
      </c>
      <c r="G24" s="36" t="str">
        <f aca="false">IF($A24="","",IF(E24&lt;=0,"Deposit outstanding",IF(E24&gt;=D24,"Paid in full","Deposit received - balance due")))</f>
        <v>Deposit received - balance due</v>
      </c>
      <c r="H24" s="2"/>
    </row>
    <row r="25" customFormat="false" ht="15" hidden="false" customHeight="false" outlineLevel="0" collapsed="false">
      <c r="A25" s="8" t="s">
        <v>116</v>
      </c>
      <c r="B25" s="8" t="s">
        <v>117</v>
      </c>
      <c r="C25" s="14" t="n">
        <v>60</v>
      </c>
      <c r="D25" s="15" t="n">
        <v>3980</v>
      </c>
      <c r="E25" s="15" t="n">
        <v>0</v>
      </c>
      <c r="F25" s="16" t="n">
        <f aca="false">IF($A25="","",D25-E25)</f>
        <v>3980</v>
      </c>
      <c r="G25" s="36" t="str">
        <f aca="false">IF($A25="","",IF(E25&lt;=0,"Deposit outstanding",IF(E25&gt;=D25,"Paid in full","Deposit received - balance due")))</f>
        <v>Deposit outstanding</v>
      </c>
      <c r="H25" s="2"/>
    </row>
    <row r="26" customFormat="false" ht="15" hidden="false" customHeight="false" outlineLevel="0" collapsed="false">
      <c r="A26" s="8" t="s">
        <v>118</v>
      </c>
      <c r="B26" s="8" t="s">
        <v>119</v>
      </c>
      <c r="C26" s="14" t="n">
        <v>45</v>
      </c>
      <c r="D26" s="15" t="n">
        <v>3120</v>
      </c>
      <c r="E26" s="15" t="n">
        <v>3120</v>
      </c>
      <c r="F26" s="16" t="n">
        <f aca="false">IF($A26="","",D26-E26)</f>
        <v>0</v>
      </c>
      <c r="G26" s="36" t="str">
        <f aca="false">IF($A26="","",IF(E26&lt;=0,"Deposit outstanding",IF(E26&gt;=D26,"Paid in full","Deposit received - balance due")))</f>
        <v>Paid in full</v>
      </c>
      <c r="H26" s="2"/>
    </row>
    <row r="27" customFormat="false" ht="15" hidden="false" customHeight="false" outlineLevel="0" collapsed="false">
      <c r="A27" s="8" t="s">
        <v>120</v>
      </c>
      <c r="B27" s="8" t="s">
        <v>121</v>
      </c>
      <c r="C27" s="14" t="n">
        <v>200</v>
      </c>
      <c r="D27" s="15" t="n">
        <v>6400</v>
      </c>
      <c r="E27" s="15" t="n">
        <v>1600</v>
      </c>
      <c r="F27" s="16" t="n">
        <f aca="false">IF($A27="","",D27-E27)</f>
        <v>4800</v>
      </c>
      <c r="G27" s="36" t="str">
        <f aca="false">IF($A27="","",IF(E27&lt;=0,"Deposit outstanding",IF(E27&gt;=D27,"Paid in full","Deposit received - balance due")))</f>
        <v>Deposit received - balance due</v>
      </c>
      <c r="H27" s="2"/>
    </row>
    <row r="28" customFormat="false" ht="15" hidden="false" customHeight="false" outlineLevel="0" collapsed="false">
      <c r="A28" s="8"/>
      <c r="B28" s="8"/>
      <c r="C28" s="14"/>
      <c r="D28" s="15"/>
      <c r="E28" s="15"/>
      <c r="F28" s="16" t="str">
        <f aca="false">IF($A28="","",D28-E28)</f>
        <v/>
      </c>
      <c r="G28" s="36" t="str">
        <f aca="false">IF($A28="","",IF(E28&lt;=0,"Deposit outstanding",IF(E28&gt;=D28,"Paid in full","Deposit received - balance due")))</f>
        <v/>
      </c>
      <c r="H28" s="2"/>
    </row>
    <row r="29" customFormat="false" ht="15" hidden="false" customHeight="false" outlineLevel="0" collapsed="false">
      <c r="A29" s="8"/>
      <c r="B29" s="8"/>
      <c r="C29" s="14"/>
      <c r="D29" s="15"/>
      <c r="E29" s="15"/>
      <c r="F29" s="16" t="str">
        <f aca="false">IF($A29="","",D29-E29)</f>
        <v/>
      </c>
      <c r="G29" s="36" t="str">
        <f aca="false">IF($A29="","",IF(E29&lt;=0,"Deposit outstanding",IF(E29&gt;=D29,"Paid in full","Deposit received - balance due")))</f>
        <v/>
      </c>
      <c r="H29" s="2"/>
    </row>
    <row r="30" customFormat="false" ht="15" hidden="false" customHeight="false" outlineLevel="0" collapsed="false">
      <c r="A30" s="8"/>
      <c r="B30" s="8"/>
      <c r="C30" s="14"/>
      <c r="D30" s="15"/>
      <c r="E30" s="15"/>
      <c r="F30" s="16" t="str">
        <f aca="false">IF($A30="","",D30-E30)</f>
        <v/>
      </c>
      <c r="G30" s="36" t="str">
        <f aca="false">IF($A30="","",IF(E30&lt;=0,"Deposit outstanding",IF(E30&gt;=D30,"Paid in full","Deposit received - balance due")))</f>
        <v/>
      </c>
      <c r="H30" s="2"/>
    </row>
    <row r="31" customFormat="false" ht="15" hidden="false" customHeight="false" outlineLevel="0" collapsed="false">
      <c r="A31" s="8"/>
      <c r="B31" s="8"/>
      <c r="C31" s="14"/>
      <c r="D31" s="15"/>
      <c r="E31" s="15"/>
      <c r="F31" s="16" t="str">
        <f aca="false">IF($A31="","",D31-E31)</f>
        <v/>
      </c>
      <c r="G31" s="36" t="str">
        <f aca="false">IF($A31="","",IF(E31&lt;=0,"Deposit outstanding",IF(E31&gt;=D31,"Paid in full","Deposit received - balance due")))</f>
        <v/>
      </c>
      <c r="H31" s="2"/>
    </row>
    <row r="32" customFormat="false" ht="15" hidden="false" customHeight="false" outlineLevel="0" collapsed="false">
      <c r="A32" s="8"/>
      <c r="B32" s="8"/>
      <c r="C32" s="14"/>
      <c r="D32" s="15"/>
      <c r="E32" s="15"/>
      <c r="F32" s="16" t="str">
        <f aca="false">IF($A32="","",D32-E32)</f>
        <v/>
      </c>
      <c r="G32" s="36" t="str">
        <f aca="false">IF($A32="","",IF(E32&lt;=0,"Deposit outstanding",IF(E32&gt;=D32,"Paid in full","Deposit received - balance due")))</f>
        <v/>
      </c>
      <c r="H32" s="2"/>
    </row>
    <row r="33" customFormat="false" ht="15" hidden="false" customHeight="false" outlineLevel="0" collapsed="false">
      <c r="A33" s="18" t="s">
        <v>122</v>
      </c>
      <c r="B33" s="19"/>
      <c r="C33" s="37" t="n">
        <f aca="false">SUM(C23:C32)</f>
        <v>510</v>
      </c>
      <c r="D33" s="20" t="n">
        <f aca="false">SUM(D23:D32)</f>
        <v>30784.76</v>
      </c>
      <c r="E33" s="20" t="n">
        <f aca="false">SUM(E23:E32)</f>
        <v>13362.38</v>
      </c>
      <c r="F33" s="20" t="n">
        <f aca="false">SUM(F23:F32)</f>
        <v>17422.38</v>
      </c>
      <c r="G33" s="18" t="str">
        <f aca="false">IF(D33=0,"",IF(F33&lt;=0,"All booked events paid in full","Cash still to collect - chase the balances"))</f>
        <v>Cash still to collect - chase the balances</v>
      </c>
      <c r="H33" s="2"/>
    </row>
    <row r="34" customFormat="false" ht="15" hidden="false" customHeight="false" outlineLevel="0" collapsed="false">
      <c r="A34" s="32" t="s">
        <v>123</v>
      </c>
      <c r="B34" s="2"/>
      <c r="C34" s="2"/>
      <c r="D34" s="2"/>
      <c r="E34" s="2"/>
      <c r="F34" s="38" t="n">
        <f aca="false">COUNTIF(G23:G32,"Deposit received - balance due")+COUNTIF(G23:G32,"Deposit outstanding")</f>
        <v>4</v>
      </c>
      <c r="G34" s="2"/>
      <c r="H34" s="2"/>
    </row>
    <row r="35" customFormat="false" ht="15" hidden="false" customHeight="false" outlineLevel="0" collapsed="false">
      <c r="A35" s="2"/>
      <c r="B35" s="2"/>
      <c r="C35" s="2"/>
      <c r="D35" s="2"/>
      <c r="E35" s="2"/>
      <c r="F35" s="2"/>
      <c r="G35" s="2"/>
      <c r="H35" s="2"/>
    </row>
    <row r="36" customFormat="false" ht="15" hidden="false" customHeight="false" outlineLevel="0" collapsed="false">
      <c r="A36" s="30" t="s">
        <v>78</v>
      </c>
      <c r="B36" s="2"/>
      <c r="C36" s="2"/>
      <c r="D36" s="2"/>
      <c r="E36" s="2"/>
      <c r="F36" s="2"/>
      <c r="G36" s="2"/>
      <c r="H36" s="2"/>
    </row>
    <row r="37" customFormat="false" ht="15" hidden="false" customHeight="false" outlineLevel="0" collapsed="false">
      <c r="A37" s="31" t="s">
        <v>124</v>
      </c>
      <c r="B37" s="2"/>
      <c r="C37" s="2"/>
      <c r="D37" s="2"/>
      <c r="E37" s="2"/>
      <c r="F37" s="2"/>
      <c r="G37" s="2"/>
      <c r="H37" s="2"/>
    </row>
    <row r="38" customFormat="false" ht="15" hidden="false" customHeight="false" outlineLevel="0" collapsed="false">
      <c r="A38" s="31" t="s">
        <v>125</v>
      </c>
      <c r="B38" s="2"/>
      <c r="C38" s="2"/>
      <c r="D38" s="2"/>
      <c r="E38" s="2"/>
      <c r="F38" s="2"/>
      <c r="G38" s="2"/>
      <c r="H38" s="2"/>
    </row>
    <row r="39" customFormat="false" ht="15" hidden="false" customHeight="false" outlineLevel="0" collapsed="false">
      <c r="A39" s="31" t="s">
        <v>126</v>
      </c>
      <c r="B39" s="2"/>
      <c r="C39" s="2"/>
      <c r="D39" s="2"/>
      <c r="E39" s="2"/>
      <c r="F39" s="2"/>
      <c r="G39" s="2"/>
      <c r="H39" s="2"/>
    </row>
    <row r="40" customFormat="false" ht="15" hidden="false" customHeight="false" outlineLevel="0" collapsed="false">
      <c r="A40" s="31" t="s">
        <v>127</v>
      </c>
      <c r="B40" s="2"/>
      <c r="C40" s="2"/>
      <c r="D40" s="2"/>
      <c r="E40" s="2"/>
      <c r="F40" s="2"/>
      <c r="G40" s="2"/>
      <c r="H40" s="2"/>
    </row>
    <row r="41" customFormat="false" ht="15" hidden="false" customHeight="false" outlineLevel="0" collapsed="false">
      <c r="A41" s="31" t="s">
        <v>128</v>
      </c>
      <c r="B41" s="2"/>
      <c r="C41" s="2"/>
      <c r="D41" s="2"/>
      <c r="E41" s="2"/>
      <c r="F41" s="2"/>
      <c r="G41" s="2"/>
      <c r="H41" s="2"/>
    </row>
    <row r="42" customFormat="false" ht="15" hidden="false" customHeight="false" outlineLevel="0" collapsed="false">
      <c r="A42" s="32" t="s">
        <v>85</v>
      </c>
      <c r="B42" s="2"/>
      <c r="C42" s="2"/>
      <c r="D42" s="2"/>
      <c r="E42" s="2"/>
      <c r="F42" s="2"/>
      <c r="G42" s="2"/>
      <c r="H42" s="2"/>
    </row>
    <row r="43" customFormat="false" ht="15" hidden="false" customHeight="false" outlineLevel="0" collapsed="false">
      <c r="A43" s="2"/>
      <c r="B43" s="2"/>
      <c r="C43" s="2"/>
      <c r="D43" s="2"/>
      <c r="E43" s="2"/>
      <c r="F43" s="2"/>
      <c r="G43" s="2"/>
      <c r="H43" s="2"/>
    </row>
    <row r="44" customFormat="false" ht="15" hidden="false" customHeight="false" outlineLevel="0" collapsed="false">
      <c r="A44" s="2"/>
      <c r="B44" s="2"/>
      <c r="C44" s="2"/>
      <c r="D44" s="2"/>
      <c r="E44" s="2"/>
      <c r="F44" s="2"/>
      <c r="G44" s="2"/>
      <c r="H44" s="2"/>
    </row>
    <row r="45" customFormat="false" ht="15" hidden="false" customHeight="false" outlineLevel="0" collapsed="false">
      <c r="A45" s="2"/>
      <c r="B45" s="2"/>
      <c r="C45" s="2"/>
      <c r="D45" s="2"/>
      <c r="E45" s="2"/>
      <c r="F45" s="2"/>
      <c r="G45" s="2"/>
      <c r="H45" s="2"/>
    </row>
    <row r="46" customFormat="false" ht="15" hidden="false" customHeight="false" outlineLevel="0" collapsed="false">
      <c r="A46" s="2"/>
      <c r="B46" s="2"/>
      <c r="C46" s="2"/>
      <c r="D46" s="2"/>
      <c r="E46" s="2"/>
      <c r="F46" s="2"/>
      <c r="G46" s="2"/>
      <c r="H46" s="2"/>
    </row>
    <row r="47" customFormat="false" ht="15" hidden="false" customHeight="false" outlineLevel="0" collapsed="false">
      <c r="A47" s="2"/>
      <c r="B47" s="2"/>
      <c r="C47" s="2"/>
      <c r="D47" s="2"/>
      <c r="E47" s="2"/>
      <c r="F47" s="2"/>
      <c r="G47" s="2"/>
      <c r="H47" s="2"/>
    </row>
    <row r="48" customFormat="false" ht="15" hidden="false" customHeight="false" outlineLevel="0" collapsed="false">
      <c r="A48" s="2"/>
      <c r="B48" s="2"/>
      <c r="C48" s="2"/>
      <c r="D48" s="2"/>
      <c r="E48" s="2"/>
      <c r="F48" s="2"/>
      <c r="G48" s="2"/>
      <c r="H48" s="2"/>
    </row>
    <row r="49" customFormat="false" ht="15" hidden="false" customHeight="false" outlineLevel="0" collapsed="false">
      <c r="A49" s="2"/>
      <c r="B49" s="2"/>
      <c r="C49" s="2"/>
      <c r="D49" s="2"/>
      <c r="E49" s="2"/>
      <c r="F49" s="2"/>
      <c r="G49" s="2"/>
      <c r="H49" s="2"/>
    </row>
    <row r="50" customFormat="false" ht="15" hidden="false" customHeight="false" outlineLevel="0" collapsed="false">
      <c r="A50" s="2"/>
      <c r="B50" s="2"/>
      <c r="C50" s="2"/>
      <c r="D50" s="2"/>
      <c r="E50" s="2"/>
      <c r="F50" s="2"/>
      <c r="G50" s="2"/>
      <c r="H50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0"/>
  </cols>
  <sheetData>
    <row r="1" customFormat="false" ht="19.7" hidden="false" customHeight="false" outlineLevel="0" collapsed="false">
      <c r="A1" s="1" t="s">
        <v>129</v>
      </c>
      <c r="B1" s="2"/>
      <c r="C1" s="2"/>
    </row>
    <row r="2" customFormat="false" ht="15" hidden="false" customHeight="false" outlineLevel="0" collapsed="false">
      <c r="A2" s="3" t="s">
        <v>130</v>
      </c>
      <c r="B2" s="2"/>
      <c r="C2" s="2"/>
    </row>
    <row r="3" customFormat="false" ht="15" hidden="false" customHeight="false" outlineLevel="0" collapsed="false">
      <c r="A3" s="4" t="s">
        <v>131</v>
      </c>
      <c r="B3" s="2"/>
      <c r="C3" s="2"/>
    </row>
    <row r="4" customFormat="false" ht="15" hidden="false" customHeight="false" outlineLevel="0" collapsed="false">
      <c r="A4" s="2"/>
      <c r="B4" s="2"/>
      <c r="C4" s="2"/>
    </row>
    <row r="5" customFormat="false" ht="15" hidden="false" customHeight="false" outlineLevel="0" collapsed="false">
      <c r="A5" s="2"/>
      <c r="B5" s="2"/>
      <c r="C5" s="2"/>
    </row>
    <row r="6" customFormat="false" ht="15" hidden="false" customHeight="false" outlineLevel="0" collapsed="false">
      <c r="A6" s="30" t="s">
        <v>132</v>
      </c>
      <c r="B6" s="2"/>
      <c r="C6" s="2"/>
    </row>
    <row r="7" customFormat="false" ht="15" hidden="false" customHeight="false" outlineLevel="0" collapsed="false">
      <c r="A7" s="7" t="s">
        <v>133</v>
      </c>
      <c r="B7" s="2"/>
      <c r="C7" s="2"/>
    </row>
    <row r="8" customFormat="false" ht="15" hidden="false" customHeight="false" outlineLevel="0" collapsed="false">
      <c r="A8" s="7"/>
      <c r="B8" s="2"/>
      <c r="C8" s="2"/>
    </row>
    <row r="9" customFormat="false" ht="15" hidden="false" customHeight="false" outlineLevel="0" collapsed="false">
      <c r="A9" s="7" t="s">
        <v>134</v>
      </c>
      <c r="B9" s="2"/>
      <c r="C9" s="2"/>
    </row>
    <row r="10" customFormat="false" ht="15" hidden="false" customHeight="false" outlineLevel="0" collapsed="false">
      <c r="A10" s="7" t="s">
        <v>135</v>
      </c>
      <c r="B10" s="2"/>
      <c r="C10" s="2"/>
    </row>
    <row r="11" customFormat="false" ht="15" hidden="false" customHeight="false" outlineLevel="0" collapsed="false">
      <c r="A11" s="7" t="s">
        <v>136</v>
      </c>
      <c r="B11" s="2"/>
      <c r="C11" s="2"/>
    </row>
    <row r="12" customFormat="false" ht="15" hidden="false" customHeight="false" outlineLevel="0" collapsed="false">
      <c r="A12" s="7"/>
      <c r="B12" s="2"/>
      <c r="C12" s="2"/>
    </row>
    <row r="13" customFormat="false" ht="15" hidden="false" customHeight="false" outlineLevel="0" collapsed="false">
      <c r="A13" s="7" t="s">
        <v>137</v>
      </c>
      <c r="B13" s="2"/>
      <c r="C13" s="2"/>
    </row>
    <row r="14" customFormat="false" ht="15" hidden="false" customHeight="false" outlineLevel="0" collapsed="false">
      <c r="A14" s="7" t="s">
        <v>138</v>
      </c>
      <c r="B14" s="2"/>
      <c r="C14" s="2"/>
    </row>
    <row r="15" customFormat="false" ht="15" hidden="false" customHeight="false" outlineLevel="0" collapsed="false">
      <c r="A15" s="7"/>
      <c r="B15" s="2"/>
      <c r="C15" s="2"/>
    </row>
    <row r="16" customFormat="false" ht="15" hidden="false" customHeight="false" outlineLevel="0" collapsed="false">
      <c r="A16" s="7" t="s">
        <v>139</v>
      </c>
      <c r="B16" s="2"/>
      <c r="C16" s="2"/>
    </row>
    <row r="17" customFormat="false" ht="15" hidden="false" customHeight="false" outlineLevel="0" collapsed="false">
      <c r="A17" s="7" t="s">
        <v>140</v>
      </c>
      <c r="B17" s="2"/>
      <c r="C17" s="2"/>
    </row>
    <row r="18" customFormat="false" ht="15" hidden="false" customHeight="false" outlineLevel="0" collapsed="false">
      <c r="A18" s="7" t="s">
        <v>141</v>
      </c>
      <c r="B18" s="2"/>
      <c r="C18" s="2"/>
    </row>
    <row r="19" customFormat="false" ht="15" hidden="false" customHeight="false" outlineLevel="0" collapsed="false">
      <c r="A19" s="7" t="s">
        <v>142</v>
      </c>
      <c r="B19" s="2"/>
      <c r="C19" s="2"/>
    </row>
    <row r="20" customFormat="false" ht="15" hidden="false" customHeight="false" outlineLevel="0" collapsed="false">
      <c r="A20" s="7" t="s">
        <v>143</v>
      </c>
      <c r="B20" s="2"/>
      <c r="C20" s="2"/>
    </row>
    <row r="21" customFormat="false" ht="15" hidden="false" customHeight="false" outlineLevel="0" collapsed="false">
      <c r="A21" s="7"/>
      <c r="B21" s="2"/>
      <c r="C21" s="2"/>
    </row>
    <row r="22" customFormat="false" ht="15" hidden="false" customHeight="false" outlineLevel="0" collapsed="false">
      <c r="A22" s="7" t="s">
        <v>144</v>
      </c>
      <c r="B22" s="2"/>
      <c r="C22" s="2"/>
    </row>
    <row r="23" customFormat="false" ht="15" hidden="false" customHeight="false" outlineLevel="0" collapsed="false">
      <c r="A23" s="7" t="s">
        <v>145</v>
      </c>
      <c r="B23" s="2"/>
      <c r="C23" s="2"/>
    </row>
    <row r="24" customFormat="false" ht="15" hidden="false" customHeight="false" outlineLevel="0" collapsed="false">
      <c r="A24" s="2"/>
      <c r="B24" s="2"/>
      <c r="C24" s="2"/>
    </row>
    <row r="25" customFormat="false" ht="15" hidden="false" customHeight="false" outlineLevel="0" collapsed="false">
      <c r="A25" s="30" t="s">
        <v>146</v>
      </c>
      <c r="B25" s="2"/>
      <c r="C25" s="2"/>
    </row>
    <row r="26" customFormat="false" ht="15" hidden="false" customHeight="false" outlineLevel="0" collapsed="false">
      <c r="A26" s="7" t="s">
        <v>147</v>
      </c>
      <c r="B26" s="2"/>
      <c r="C26" s="2"/>
    </row>
    <row r="27" customFormat="false" ht="15" hidden="false" customHeight="false" outlineLevel="0" collapsed="false">
      <c r="A27" s="7" t="s">
        <v>148</v>
      </c>
      <c r="B27" s="2"/>
      <c r="C27" s="2"/>
    </row>
    <row r="28" customFormat="false" ht="15" hidden="false" customHeight="false" outlineLevel="0" collapsed="false">
      <c r="A28" s="7" t="s">
        <v>149</v>
      </c>
      <c r="B28" s="2"/>
      <c r="C28" s="2"/>
    </row>
    <row r="29" customFormat="false" ht="15" hidden="false" customHeight="false" outlineLevel="0" collapsed="false">
      <c r="A29" s="7"/>
      <c r="B29" s="2"/>
      <c r="C29" s="2"/>
    </row>
    <row r="30" customFormat="false" ht="15" hidden="false" customHeight="false" outlineLevel="0" collapsed="false">
      <c r="A30" s="7" t="s">
        <v>150</v>
      </c>
      <c r="B30" s="2"/>
      <c r="C30" s="2"/>
    </row>
    <row r="31" customFormat="false" ht="15" hidden="false" customHeight="false" outlineLevel="0" collapsed="false">
      <c r="A31" s="7" t="s">
        <v>151</v>
      </c>
      <c r="B31" s="2"/>
      <c r="C31" s="2"/>
    </row>
    <row r="32" customFormat="false" ht="15" hidden="false" customHeight="false" outlineLevel="0" collapsed="false">
      <c r="A32" s="7" t="s">
        <v>152</v>
      </c>
      <c r="B32" s="2"/>
      <c r="C32" s="2"/>
    </row>
    <row r="33" customFormat="false" ht="15" hidden="false" customHeight="false" outlineLevel="0" collapsed="false">
      <c r="A33" s="7" t="s">
        <v>153</v>
      </c>
      <c r="B33" s="2"/>
      <c r="C33" s="2"/>
    </row>
    <row r="34" customFormat="false" ht="15" hidden="false" customHeight="false" outlineLevel="0" collapsed="false">
      <c r="A34" s="7" t="s">
        <v>154</v>
      </c>
      <c r="B34" s="2"/>
      <c r="C34" s="2"/>
    </row>
    <row r="35" customFormat="false" ht="15" hidden="false" customHeight="false" outlineLevel="0" collapsed="false">
      <c r="A35" s="7"/>
      <c r="B35" s="2"/>
      <c r="C35" s="2"/>
    </row>
    <row r="36" customFormat="false" ht="15" hidden="false" customHeight="false" outlineLevel="0" collapsed="false">
      <c r="A36" s="7" t="s">
        <v>155</v>
      </c>
      <c r="B36" s="2"/>
      <c r="C36" s="2"/>
    </row>
    <row r="37" customFormat="false" ht="15" hidden="false" customHeight="false" outlineLevel="0" collapsed="false">
      <c r="A37" s="7" t="s">
        <v>156</v>
      </c>
      <c r="B37" s="2"/>
      <c r="C37" s="2"/>
    </row>
    <row r="38" customFormat="false" ht="15" hidden="false" customHeight="false" outlineLevel="0" collapsed="false">
      <c r="A38" s="7" t="s">
        <v>157</v>
      </c>
      <c r="B38" s="2"/>
      <c r="C38" s="2"/>
    </row>
    <row r="39" customFormat="false" ht="15" hidden="false" customHeight="false" outlineLevel="0" collapsed="false">
      <c r="A39" s="2"/>
      <c r="B39" s="2"/>
      <c r="C39" s="2"/>
    </row>
    <row r="40" customFormat="false" ht="15" hidden="false" customHeight="false" outlineLevel="0" collapsed="false">
      <c r="A40" s="30" t="s">
        <v>158</v>
      </c>
      <c r="B40" s="2"/>
      <c r="C40" s="2"/>
    </row>
    <row r="41" customFormat="false" ht="15" hidden="false" customHeight="false" outlineLevel="0" collapsed="false">
      <c r="A41" s="7" t="s">
        <v>159</v>
      </c>
      <c r="B41" s="2"/>
      <c r="C41" s="2"/>
    </row>
    <row r="42" customFormat="false" ht="15" hidden="false" customHeight="false" outlineLevel="0" collapsed="false">
      <c r="A42" s="7" t="s">
        <v>160</v>
      </c>
      <c r="B42" s="2"/>
      <c r="C42" s="2"/>
    </row>
    <row r="43" customFormat="false" ht="15" hidden="false" customHeight="false" outlineLevel="0" collapsed="false">
      <c r="A43" s="7"/>
      <c r="B43" s="2"/>
      <c r="C43" s="2"/>
    </row>
    <row r="44" customFormat="false" ht="15" hidden="false" customHeight="false" outlineLevel="0" collapsed="false">
      <c r="A44" s="7" t="s">
        <v>161</v>
      </c>
      <c r="B44" s="2"/>
      <c r="C44" s="2"/>
    </row>
    <row r="45" customFormat="false" ht="15" hidden="false" customHeight="false" outlineLevel="0" collapsed="false">
      <c r="A45" s="7" t="s">
        <v>162</v>
      </c>
      <c r="B45" s="2"/>
      <c r="C45" s="2"/>
    </row>
    <row r="46" customFormat="false" ht="15" hidden="false" customHeight="false" outlineLevel="0" collapsed="false">
      <c r="A46" s="7" t="s">
        <v>163</v>
      </c>
      <c r="B46" s="2"/>
      <c r="C46" s="2"/>
    </row>
    <row r="47" customFormat="false" ht="15" hidden="false" customHeight="false" outlineLevel="0" collapsed="false">
      <c r="A47" s="7"/>
      <c r="B47" s="2"/>
      <c r="C47" s="2"/>
    </row>
    <row r="48" customFormat="false" ht="15" hidden="false" customHeight="false" outlineLevel="0" collapsed="false">
      <c r="A48" s="7" t="s">
        <v>164</v>
      </c>
      <c r="B48" s="2"/>
      <c r="C48" s="2"/>
    </row>
    <row r="49" customFormat="false" ht="15" hidden="false" customHeight="false" outlineLevel="0" collapsed="false">
      <c r="A49" s="7" t="s">
        <v>165</v>
      </c>
      <c r="B49" s="2"/>
      <c r="C49" s="2"/>
    </row>
    <row r="50" customFormat="false" ht="15" hidden="false" customHeight="false" outlineLevel="0" collapsed="false">
      <c r="A50" s="7" t="s">
        <v>166</v>
      </c>
      <c r="B50" s="2"/>
      <c r="C50" s="2"/>
    </row>
    <row r="51" customFormat="false" ht="15" hidden="false" customHeight="false" outlineLevel="0" collapsed="false">
      <c r="A51" s="2"/>
      <c r="B51" s="2"/>
      <c r="C51" s="2"/>
    </row>
    <row r="52" customFormat="false" ht="15" hidden="false" customHeight="false" outlineLevel="0" collapsed="false">
      <c r="A52" s="30" t="s">
        <v>167</v>
      </c>
      <c r="B52" s="2"/>
      <c r="C52" s="2"/>
    </row>
    <row r="53" customFormat="false" ht="15" hidden="false" customHeight="false" outlineLevel="0" collapsed="false">
      <c r="A53" s="7" t="s">
        <v>168</v>
      </c>
      <c r="B53" s="2"/>
      <c r="C53" s="2"/>
    </row>
    <row r="54" customFormat="false" ht="15" hidden="false" customHeight="false" outlineLevel="0" collapsed="false">
      <c r="A54" s="7" t="s">
        <v>169</v>
      </c>
      <c r="B54" s="2"/>
      <c r="C54" s="2"/>
    </row>
    <row r="55" customFormat="false" ht="15" hidden="false" customHeight="false" outlineLevel="0" collapsed="false">
      <c r="A55" s="7" t="s">
        <v>170</v>
      </c>
      <c r="B55" s="2"/>
      <c r="C55" s="2"/>
    </row>
    <row r="56" customFormat="false" ht="15" hidden="false" customHeight="false" outlineLevel="0" collapsed="false">
      <c r="A56" s="7"/>
      <c r="B56" s="2"/>
      <c r="C56" s="2"/>
    </row>
    <row r="57" customFormat="false" ht="15" hidden="false" customHeight="false" outlineLevel="0" collapsed="false">
      <c r="A57" s="7" t="s">
        <v>171</v>
      </c>
      <c r="B57" s="2"/>
      <c r="C57" s="2"/>
    </row>
    <row r="58" customFormat="false" ht="15" hidden="false" customHeight="false" outlineLevel="0" collapsed="false">
      <c r="A58" s="2"/>
      <c r="B58" s="2"/>
      <c r="C58" s="2"/>
    </row>
    <row r="59" customFormat="false" ht="15" hidden="false" customHeight="false" outlineLevel="0" collapsed="false">
      <c r="A59" s="32" t="s">
        <v>85</v>
      </c>
      <c r="B59" s="2"/>
      <c r="C59" s="2"/>
    </row>
    <row r="60" customFormat="false" ht="15" hidden="false" customHeight="false" outlineLevel="0" collapsed="false">
      <c r="A60" s="2"/>
      <c r="B60" s="2"/>
      <c r="C60" s="2"/>
    </row>
    <row r="61" customFormat="false" ht="15" hidden="false" customHeight="false" outlineLevel="0" collapsed="false">
      <c r="A61" s="2"/>
      <c r="B61" s="2"/>
      <c r="C61" s="2"/>
    </row>
    <row r="62" customFormat="false" ht="15" hidden="false" customHeight="false" outlineLevel="0" collapsed="false">
      <c r="A62" s="2"/>
      <c r="B62" s="2"/>
      <c r="C62" s="2"/>
    </row>
    <row r="63" customFormat="false" ht="15" hidden="false" customHeight="false" outlineLevel="0" collapsed="false">
      <c r="A63" s="2"/>
      <c r="B63" s="2"/>
      <c r="C63" s="2"/>
    </row>
    <row r="64" customFormat="false" ht="15" hidden="false" customHeight="false" outlineLevel="0" collapsed="false">
      <c r="A64" s="2"/>
      <c r="B64" s="2"/>
      <c r="C64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2026-08-15T15:08:31Z</dcterms:created>
  <dc:creator>openpyxl</dc:creator>
  <dc:description/>
  <dc:language>en-US</dc:language>
  <cp:lastModifiedBy/>
  <dcterms:modified xsi:type="dcterms:W3CDTF">2026-08-15T15:08:31Z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