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nt Sheet" sheetId="1" state="visible" r:id="rId3"/>
    <sheet name="Variance Summary" sheetId="2" state="visible" r:id="rId4"/>
    <sheet name="No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<sst xmlns="http://schemas.openxmlformats.org/spreadsheetml/2006/main" count="152" uniqueCount="125">
  <si>
    <t xml:space="preserve">Inventory Count &amp; Variance Sheet</t>
  </si>
  <si>
    <t xml:space="preserve">Count what you have, compare it to what the POS says you should have used, and price the gap.</t>
  </si>
  <si>
    <t xml:space="preserve">LEGEND — EDIT ONLY THESE: BLUE text = you type it (category, item, unit, par, counts, purchases, unit cost).  YELLOW fill = key assumption from your POS / recipe system (theoretical usage).</t>
  </si>
  <si>
    <t xml:space="preserve">BLACK text = formula — do not overwrite.  Blank rows are ready for your own items; type an Item name and every formula on that row switches on.  Columns P–R are helper columns used by the Variance Summary tab.</t>
  </si>
  <si>
    <t xml:space="preserve">Category</t>
  </si>
  <si>
    <t xml:space="preserve">Item</t>
  </si>
  <si>
    <t xml:space="preserve">Unit</t>
  </si>
  <si>
    <t xml:space="preserve">Par level</t>
  </si>
  <si>
    <t xml:space="preserve">Opening count</t>
  </si>
  <si>
    <t xml:space="preserve">Purchases received</t>
  </si>
  <si>
    <t xml:space="preserve">Closing count</t>
  </si>
  <si>
    <t xml:space="preserve">Theoretical usage (POS / recipes)</t>
  </si>
  <si>
    <t xml:space="preserve">Actual usage (opening + purchases - closing)</t>
  </si>
  <si>
    <t xml:space="preserve">Variance (units)</t>
  </si>
  <si>
    <t xml:space="preserve">Unit cost ($)</t>
  </si>
  <si>
    <t xml:space="preserve">Variance ($)</t>
  </si>
  <si>
    <t xml:space="preserve">Variance %</t>
  </si>
  <si>
    <t xml:space="preserve">Reorder?</t>
  </si>
  <si>
    <t xml:space="preserve">Qty to order</t>
  </si>
  <si>
    <t xml:space="preserve">Theoretical usage ($)</t>
  </si>
  <si>
    <t xml:space="preserve">Actual usage ($)</t>
  </si>
  <si>
    <t xml:space="preserve">Abs variance ($) - helper</t>
  </si>
  <si>
    <t xml:space="preserve">Produce</t>
  </si>
  <si>
    <t xml:space="preserve">Roma tomatoes (example)</t>
  </si>
  <si>
    <t xml:space="preserve">kg</t>
  </si>
  <si>
    <t xml:space="preserve">Romaine lettuce (example)</t>
  </si>
  <si>
    <t xml:space="preserve">case</t>
  </si>
  <si>
    <t xml:space="preserve">Protein</t>
  </si>
  <si>
    <t xml:space="preserve">Chicken breast 4oz (example)</t>
  </si>
  <si>
    <t xml:space="preserve">Ground beef 80/20 (example)</t>
  </si>
  <si>
    <t xml:space="preserve">Dairy</t>
  </si>
  <si>
    <t xml:space="preserve">Mozzarella, shredded (example)</t>
  </si>
  <si>
    <t xml:space="preserve">Butter, unsalted (example)</t>
  </si>
  <si>
    <t xml:space="preserve">Dry goods</t>
  </si>
  <si>
    <t xml:space="preserve">All-purpose flour (example)</t>
  </si>
  <si>
    <t xml:space="preserve">20 kg bag</t>
  </si>
  <si>
    <t xml:space="preserve">Fryer oil (example)</t>
  </si>
  <si>
    <t xml:space="preserve">16 L jug</t>
  </si>
  <si>
    <t xml:space="preserve">Beverage</t>
  </si>
  <si>
    <t xml:space="preserve">Draught lager, 50 L keg (example)</t>
  </si>
  <si>
    <t xml:space="preserve">keg</t>
  </si>
  <si>
    <t xml:space="preserve">Packaging</t>
  </si>
  <si>
    <t xml:space="preserve">Takeout clamshell 8x8 (example)</t>
  </si>
  <si>
    <t xml:space="preserve">case / 200</t>
  </si>
  <si>
    <t xml:space="preserve">TOTALS</t>
  </si>
  <si>
    <t xml:space="preserve">NOTES &amp; BENCHMARKS</t>
  </si>
  <si>
    <t xml:space="preserve">Variance % within plus/minus 2% of theoretical usage is normal counting noise on most items.</t>
  </si>
  <si>
    <t xml:space="preserve">Above 5% on a line, or above 2% on the whole sheet, points at a real problem: over-portioning, waste, receiving errors or theft.</t>
  </si>
  <si>
    <t xml:space="preserve">High-cost, easy-to-move items (protein, spirits, kegs, cheese) are worth counting weekly; dry goods can go monthly.</t>
  </si>
  <si>
    <t xml:space="preserve">Count before service, same person, same time of day, same route through the building — inconsistency looks exactly like shrinkage.</t>
  </si>
  <si>
    <t xml:space="preserve">'ORDER' appears whenever the closing count is below par; 'Qty to order' is the gap back up to par.</t>
  </si>
  <si>
    <t xml:space="preserve">Full method and the four causes of variance are on the Notes tab.</t>
  </si>
  <si>
    <t xml:space="preserve">This is a free planning tool, not financial, tax, accounting or legal advice. Figures are examples only — replace them with your own numbers and confirm results with your accountant.</t>
  </si>
  <si>
    <t xml:space="preserve">Variance Summary</t>
  </si>
  <si>
    <t xml:space="preserve">Everything here is calculated from the Count Sheet tab — nothing on this tab needs typing except the tolerance levers.</t>
  </si>
  <si>
    <t xml:space="preserve">LEGEND — EDIT ONLY THESE: YELLOW fill = tolerance assumptions you can change. Everything else is a formula that reads the Count Sheet tab.</t>
  </si>
  <si>
    <t xml:space="preserve">BLACK text = formula. Do not overwrite.</t>
  </si>
  <si>
    <t xml:space="preserve">PERIOD TOTALS</t>
  </si>
  <si>
    <t xml:space="preserve">Total theoretical usage ($)</t>
  </si>
  <si>
    <t xml:space="preserve">Total actual usage ($)</t>
  </si>
  <si>
    <t xml:space="preserve">Total variance ($)  (actual - theoretical)</t>
  </si>
  <si>
    <t xml:space="preserve">Variance % of theoretical usage</t>
  </si>
  <si>
    <t xml:space="preserve">Items counted (rows with an item name)</t>
  </si>
  <si>
    <t xml:space="preserve">TOLERANCE ASSUMPTIONS</t>
  </si>
  <si>
    <t xml:space="preserve">Acceptable variance (plus/minus)</t>
  </si>
  <si>
    <t xml:space="preserve">Industry rule of thumb: within 2% is counting noise.</t>
  </si>
  <si>
    <t xml:space="preserve">Investigate-now threshold (plus/minus)</t>
  </si>
  <si>
    <t xml:space="preserve">Above 5% almost always has a nameable cause.</t>
  </si>
  <si>
    <t xml:space="preserve">STATUS</t>
  </si>
  <si>
    <t xml:space="preserve">VARIANCE BY CATEGORY</t>
  </si>
  <si>
    <t xml:space="preserve">Status</t>
  </si>
  <si>
    <t xml:space="preserve">Total (all categories)</t>
  </si>
  <si>
    <t xml:space="preserve">FIVE WORST VARIANCE ITEMS (ranked by dollars at risk)</t>
  </si>
  <si>
    <t xml:space="preserve">Rank</t>
  </si>
  <si>
    <t xml:space="preserve">Ranked on absolute dollar variance, so a big under-usage (a receiving or recipe error) ranks alongside a big over-usage.</t>
  </si>
  <si>
    <t xml:space="preserve">Theoretical usage is what your POS and recipes say should have left the building. Actual usage is what physically left it.</t>
  </si>
  <si>
    <t xml:space="preserve">The gap between the two is the only measure of shrinkage that means anything — a falling food cost % can still hide theft.</t>
  </si>
  <si>
    <t xml:space="preserve">Plus/minus 2% total variance is normal. Above 5% signals over-portioning, waste, receiving errors or theft.</t>
  </si>
  <si>
    <t xml:space="preserve">Chase dollars, not percentages: a 20% variance on parsley matters far less than a 3% variance on beef tenderloin.</t>
  </si>
  <si>
    <t xml:space="preserve">Novaryq customers get theoretical usage straight from recipes and sales, so only the physical count has to be typed.</t>
  </si>
  <si>
    <t xml:space="preserve">How to use this sheet</t>
  </si>
  <si>
    <t xml:space="preserve">Read once, then hand the Count Sheet tab to whoever counts.</t>
  </si>
  <si>
    <t xml:space="preserve">LEGEND: this tab is reference text only — nothing here feeds a formula.</t>
  </si>
  <si>
    <t xml:space="preserve">HOW TO COUNT (the discipline matters more than the spreadsheet)</t>
  </si>
  <si>
    <t xml:space="preserve">1. Same person. Counting is a skill; rotating it introduces variance that looks identical to theft.</t>
  </si>
  <si>
    <t xml:space="preserve">2. Same time. Count before service, after deliveries are put away and before any prep is drawn down.</t>
  </si>
  <si>
    <t xml:space="preserve">3. Same order. Walk the building the same route every time — walk-in, freezer, dry store, bar, packaging. The sheet should</t>
  </si>
  <si>
    <t xml:space="preserve">     be sorted in that walking order so the counter never backtracks.</t>
  </si>
  <si>
    <t xml:space="preserve">4. Same units. Decide once whether tomatoes are counted in kg or cases, and never mix. A unit change mid-period</t>
  </si>
  <si>
    <t xml:space="preserve">     produces an enormous fake variance.</t>
  </si>
  <si>
    <t xml:space="preserve">5. Two people on high-value items. Protein, spirits and kegs are worth a second pair of eyes.</t>
  </si>
  <si>
    <t xml:space="preserve">6. Count everything, including the items you 'know' are fine. Gaps in the count become gaps in the answer.</t>
  </si>
  <si>
    <t xml:space="preserve">7. Close receiving first. Any delivery signed for after the count belongs to the next period, not this one.</t>
  </si>
  <si>
    <t xml:space="preserve">WHY THEORETICAL vs ACTUAL IS THE ONLY REAL SHRINKAGE MEASURE</t>
  </si>
  <si>
    <t xml:space="preserve">Food cost percentage moves for a dozen reasons that have nothing to do with control: menu mix, supplier price changes,</t>
  </si>
  <si>
    <t xml:space="preserve">a good week of high-margin sales. It can fall while you are being robbed.</t>
  </si>
  <si>
    <t xml:space="preserve">Theoretical usage answers a different question: given exactly what we sold, and exactly what our recipes say goes into each</t>
  </si>
  <si>
    <t xml:space="preserve">dish, how much product should have left the building? Compare that to what actually left the building and the difference</t>
  </si>
  <si>
    <t xml:space="preserve">is unexplained. That number — in dollars, per item — is shrinkage.</t>
  </si>
  <si>
    <t xml:space="preserve">Two conditions make it trustworthy:</t>
  </si>
  <si>
    <t xml:space="preserve">  - Recipes are accurate and current. A recipe that still says 4 oz when the kitchen plates 6 oz will show variance forever.</t>
  </si>
  <si>
    <t xml:space="preserve">  - Counts are complete and consistent. See the discipline list above.</t>
  </si>
  <si>
    <t xml:space="preserve">THE FOUR CAUSES OF VARIANCE — work them in this order</t>
  </si>
  <si>
    <t xml:space="preserve">1. OVER-PORTIONING (most common, least dramatic). The recipe says 4 oz, the line plates 5 oz. Test it: weigh ten plates</t>
  </si>
  <si>
    <t xml:space="preserve">     off the pass unannounced. Fix with scales, portion tools, spouted bottles and a re-brief — not with accusations.</t>
  </si>
  <si>
    <t xml:space="preserve">2. WASTE. Spoilage, burnt or dropped plates, remakes for unhappy guests, over-prep on a slow day. Fix with a waste log</t>
  </si>
  <si>
    <t xml:space="preserve">     kept at the bin: if it goes in the garbage it goes on the log. Untracked waste shows up here as theft.</t>
  </si>
  <si>
    <t xml:space="preserve">3. RECEIVING ERRORS. You paid for 20 kg and were sent 18. You were invoiced at $11.20/kg and charged $12.80. Nobody</t>
  </si>
  <si>
    <t xml:space="preserve">     checked the truck. Fix by weighing on delivery, checking invoice against order, and never signing a blind delivery.</t>
  </si>
  <si>
    <t xml:space="preserve">     Note this cause can produce NEGATIVE variance too — a short delivery that was never entered makes usage look low.</t>
  </si>
  <si>
    <t xml:space="preserve">4. THEFT. Product out the back door, comped drinks, voids after payment, staff meals never rung in. Look for variance</t>
  </si>
  <si>
    <t xml:space="preserve">     concentrated in specific, portable, high-value items and correlated with specific shifts. Confirm before you accuse:</t>
  </si>
  <si>
    <t xml:space="preserve">     causes 1 to 3 explain the large majority of variance in most restaurants.</t>
  </si>
  <si>
    <t xml:space="preserve">Order matters. Working cause 4 first destroys trust and usually finds nothing; working causes 1 to 3 first removes the noise</t>
  </si>
  <si>
    <t xml:space="preserve">and makes anything left over obvious.</t>
  </si>
  <si>
    <t xml:space="preserve">WHAT GOOD LOOKS LIKE</t>
  </si>
  <si>
    <t xml:space="preserve">  - Total variance inside plus/minus 2% of theoretical usage, week over week.</t>
  </si>
  <si>
    <t xml:space="preserve">  - No single item above 5% variance two periods running without a written explanation.</t>
  </si>
  <si>
    <t xml:space="preserve">  - The five worst items on the Variance Summary tab change from period to period. The same item at the top for a month</t>
  </si>
  <si>
    <t xml:space="preserve">     is a recipe problem or a control problem, not bad luck.</t>
  </si>
  <si>
    <t xml:space="preserve">  - Par levels reviewed monthly. Pars that never change produce either stockouts or a walk-in full of money.</t>
  </si>
  <si>
    <t xml:space="preserve">ABOUT NOVARYQ</t>
  </si>
  <si>
    <t xml:space="preserve">Novaryq is a restaurant point-of-sale and payments platform. Its inventory module produces theoretical usage automatically</t>
  </si>
  <si>
    <t xml:space="preserve">from recipes and till sales, so the only number a manager has to enter is the physical count. This spreadsheet is a free,</t>
  </si>
  <si>
    <t xml:space="preserve">self-contained version of the same idea — it works with any POS, or with none.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</si>
</sst>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\$#,##0.00"/>
    <numFmt numFmtId="167" formatCode="0.0%"/>
    <numFmt numFmtId="168" formatCode="#,##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sz val="1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thin">
        <color rgb="FF404040"/>
      </top>
      <bottom style="thin">
        <color rgb="FF40404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0"/>
    <col collapsed="false" customWidth="true" hidden="false" outlineLevel="0" max="3" min="3" style="0" width="12"/>
    <col collapsed="false" customWidth="true" hidden="false" outlineLevel="0" max="4" min="4" style="0" width="9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13"/>
    <col collapsed="false" customWidth="true" hidden="false" outlineLevel="0" max="9" min="9" style="0" width="14"/>
    <col collapsed="false" customWidth="true" hidden="false" outlineLevel="0" max="10" min="10" style="0" width="11"/>
    <col collapsed="false" customWidth="true" hidden="false" outlineLevel="0" max="11" min="11" style="0" width="10"/>
    <col collapsed="false" customWidth="true" hidden="false" outlineLevel="0" max="12" min="12" style="0" width="12"/>
    <col collapsed="false" customWidth="true" hidden="false" outlineLevel="0" max="15" min="13" style="0" width="10"/>
    <col collapsed="false" customWidth="true" hidden="false" outlineLevel="0" max="17" min="16" style="0" width="13"/>
    <col collapsed="false" customWidth="true" hidden="false" outlineLevel="0" max="18" min="18" style="0" width="14"/>
  </cols>
  <sheetData>
    <row r="1" customFormat="false" ht="19.7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15" hidden="false" customHeight="fals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5" hidden="false" customHeight="false" outlineLevel="0" collapsed="false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customFormat="false" ht="15" hidden="false" customHeight="false" outlineLevel="0" collapsed="false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customFormat="false" ht="45.75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s="5" t="s">
        <v>20</v>
      </c>
      <c r="R6" s="5" t="s">
        <v>21</v>
      </c>
      <c r="S6" s="2"/>
      <c r="T6" s="2"/>
    </row>
    <row r="7" customFormat="false" ht="15" hidden="false" customHeight="false" outlineLevel="0" collapsed="false">
      <c r="A7" s="6" t="s">
        <v>22</v>
      </c>
      <c r="B7" s="6" t="s">
        <v>23</v>
      </c>
      <c r="C7" s="6" t="s">
        <v>24</v>
      </c>
      <c r="D7" s="7" t="n">
        <v>40</v>
      </c>
      <c r="E7" s="7" t="n">
        <v>32</v>
      </c>
      <c r="F7" s="7" t="n">
        <v>60</v>
      </c>
      <c r="G7" s="7" t="n">
        <v>28</v>
      </c>
      <c r="H7" s="8" t="n">
        <v>60</v>
      </c>
      <c r="I7" s="9" t="n">
        <f aca="false">IF($B7="","",E7+F7-G7)</f>
        <v>64</v>
      </c>
      <c r="J7" s="9" t="n">
        <f aca="false">IF($B7="","",I7-H7)</f>
        <v>4</v>
      </c>
      <c r="K7" s="10" t="n">
        <v>3.85</v>
      </c>
      <c r="L7" s="11" t="n">
        <f aca="false">IF($B7="","",ROUND(J7*K7,2))</f>
        <v>15.4</v>
      </c>
      <c r="M7" s="12" t="n">
        <f aca="false">IF($B7="","",IF(H7=0,"",J7/H7))</f>
        <v>0.0666666666666667</v>
      </c>
      <c r="N7" s="13" t="str">
        <f aca="false">IF($B7="","",IF(G7&lt;D7,"ORDER",""))</f>
        <v>ORDER</v>
      </c>
      <c r="O7" s="9" t="n">
        <f aca="false">IF($B7="","",IF(G7&lt;D7,D7-G7,""))</f>
        <v>12</v>
      </c>
      <c r="P7" s="11" t="n">
        <f aca="false">IF($B7="","",ROUND(H7*K7,2))</f>
        <v>231</v>
      </c>
      <c r="Q7" s="11" t="n">
        <f aca="false">IF($B7="","",ROUND(I7*K7,2))</f>
        <v>246.4</v>
      </c>
      <c r="R7" s="11" t="n">
        <f aca="false">IF($B7="","",ABS(L7))</f>
        <v>15.4</v>
      </c>
      <c r="S7" s="2"/>
      <c r="T7" s="2"/>
    </row>
    <row r="8" customFormat="false" ht="15" hidden="false" customHeight="false" outlineLevel="0" collapsed="false">
      <c r="A8" s="6" t="s">
        <v>22</v>
      </c>
      <c r="B8" s="6" t="s">
        <v>25</v>
      </c>
      <c r="C8" s="6" t="s">
        <v>26</v>
      </c>
      <c r="D8" s="7" t="n">
        <v>8</v>
      </c>
      <c r="E8" s="7" t="n">
        <v>6</v>
      </c>
      <c r="F8" s="7" t="n">
        <v>12</v>
      </c>
      <c r="G8" s="7" t="n">
        <v>5</v>
      </c>
      <c r="H8" s="8" t="n">
        <v>13.5</v>
      </c>
      <c r="I8" s="9" t="n">
        <f aca="false">IF($B8="","",E8+F8-G8)</f>
        <v>13</v>
      </c>
      <c r="J8" s="9" t="n">
        <f aca="false">IF($B8="","",I8-H8)</f>
        <v>-0.5</v>
      </c>
      <c r="K8" s="10" t="n">
        <v>28.5</v>
      </c>
      <c r="L8" s="11" t="n">
        <f aca="false">IF($B8="","",ROUND(J8*K8,2))</f>
        <v>-14.25</v>
      </c>
      <c r="M8" s="12" t="n">
        <f aca="false">IF($B8="","",IF(H8=0,"",J8/H8))</f>
        <v>-0.037037037037037</v>
      </c>
      <c r="N8" s="13" t="str">
        <f aca="false">IF($B8="","",IF(G8&lt;D8,"ORDER",""))</f>
        <v>ORDER</v>
      </c>
      <c r="O8" s="9" t="n">
        <f aca="false">IF($B8="","",IF(G8&lt;D8,D8-G8,""))</f>
        <v>3</v>
      </c>
      <c r="P8" s="11" t="n">
        <f aca="false">IF($B8="","",ROUND(H8*K8,2))</f>
        <v>384.75</v>
      </c>
      <c r="Q8" s="11" t="n">
        <f aca="false">IF($B8="","",ROUND(I8*K8,2))</f>
        <v>370.5</v>
      </c>
      <c r="R8" s="11" t="n">
        <f aca="false">IF($B8="","",ABS(L8))</f>
        <v>14.25</v>
      </c>
      <c r="S8" s="2"/>
      <c r="T8" s="2"/>
    </row>
    <row r="9" customFormat="false" ht="15" hidden="false" customHeight="false" outlineLevel="0" collapsed="false">
      <c r="A9" s="6" t="s">
        <v>27</v>
      </c>
      <c r="B9" s="6" t="s">
        <v>28</v>
      </c>
      <c r="C9" s="6" t="s">
        <v>24</v>
      </c>
      <c r="D9" s="7" t="n">
        <v>50</v>
      </c>
      <c r="E9" s="7" t="n">
        <v>44</v>
      </c>
      <c r="F9" s="7" t="n">
        <v>80</v>
      </c>
      <c r="G9" s="7" t="n">
        <v>38</v>
      </c>
      <c r="H9" s="8" t="n">
        <v>84</v>
      </c>
      <c r="I9" s="9" t="n">
        <f aca="false">IF($B9="","",E9+F9-G9)</f>
        <v>86</v>
      </c>
      <c r="J9" s="9" t="n">
        <f aca="false">IF($B9="","",I9-H9)</f>
        <v>2</v>
      </c>
      <c r="K9" s="10" t="n">
        <v>11.2</v>
      </c>
      <c r="L9" s="11" t="n">
        <f aca="false">IF($B9="","",ROUND(J9*K9,2))</f>
        <v>22.4</v>
      </c>
      <c r="M9" s="12" t="n">
        <f aca="false">IF($B9="","",IF(H9=0,"",J9/H9))</f>
        <v>0.0238095238095238</v>
      </c>
      <c r="N9" s="13" t="str">
        <f aca="false">IF($B9="","",IF(G9&lt;D9,"ORDER",""))</f>
        <v>ORDER</v>
      </c>
      <c r="O9" s="9" t="n">
        <f aca="false">IF($B9="","",IF(G9&lt;D9,D9-G9,""))</f>
        <v>12</v>
      </c>
      <c r="P9" s="11" t="n">
        <f aca="false">IF($B9="","",ROUND(H9*K9,2))</f>
        <v>940.8</v>
      </c>
      <c r="Q9" s="11" t="n">
        <f aca="false">IF($B9="","",ROUND(I9*K9,2))</f>
        <v>963.2</v>
      </c>
      <c r="R9" s="11" t="n">
        <f aca="false">IF($B9="","",ABS(L9))</f>
        <v>22.4</v>
      </c>
      <c r="S9" s="2"/>
      <c r="T9" s="2"/>
    </row>
    <row r="10" customFormat="false" ht="15" hidden="false" customHeight="false" outlineLevel="0" collapsed="false">
      <c r="A10" s="6" t="s">
        <v>27</v>
      </c>
      <c r="B10" s="6" t="s">
        <v>29</v>
      </c>
      <c r="C10" s="6" t="s">
        <v>24</v>
      </c>
      <c r="D10" s="7" t="n">
        <v>35</v>
      </c>
      <c r="E10" s="7" t="n">
        <v>30</v>
      </c>
      <c r="F10" s="7" t="n">
        <v>55</v>
      </c>
      <c r="G10" s="7" t="n">
        <v>26</v>
      </c>
      <c r="H10" s="8" t="n">
        <v>55</v>
      </c>
      <c r="I10" s="9" t="n">
        <f aca="false">IF($B10="","",E10+F10-G10)</f>
        <v>59</v>
      </c>
      <c r="J10" s="9" t="n">
        <f aca="false">IF($B10="","",I10-H10)</f>
        <v>4</v>
      </c>
      <c r="K10" s="10" t="n">
        <v>9.75</v>
      </c>
      <c r="L10" s="11" t="n">
        <f aca="false">IF($B10="","",ROUND(J10*K10,2))</f>
        <v>39</v>
      </c>
      <c r="M10" s="12" t="n">
        <f aca="false">IF($B10="","",IF(H10=0,"",J10/H10))</f>
        <v>0.0727272727272727</v>
      </c>
      <c r="N10" s="13" t="str">
        <f aca="false">IF($B10="","",IF(G10&lt;D10,"ORDER",""))</f>
        <v>ORDER</v>
      </c>
      <c r="O10" s="9" t="n">
        <f aca="false">IF($B10="","",IF(G10&lt;D10,D10-G10,""))</f>
        <v>9</v>
      </c>
      <c r="P10" s="11" t="n">
        <f aca="false">IF($B10="","",ROUND(H10*K10,2))</f>
        <v>536.25</v>
      </c>
      <c r="Q10" s="11" t="n">
        <f aca="false">IF($B10="","",ROUND(I10*K10,2))</f>
        <v>575.25</v>
      </c>
      <c r="R10" s="11" t="n">
        <f aca="false">IF($B10="","",ABS(L10))</f>
        <v>39</v>
      </c>
      <c r="S10" s="2"/>
      <c r="T10" s="2"/>
    </row>
    <row r="11" customFormat="false" ht="15" hidden="false" customHeight="false" outlineLevel="0" collapsed="false">
      <c r="A11" s="6" t="s">
        <v>30</v>
      </c>
      <c r="B11" s="6" t="s">
        <v>31</v>
      </c>
      <c r="C11" s="6" t="s">
        <v>24</v>
      </c>
      <c r="D11" s="7" t="n">
        <v>25</v>
      </c>
      <c r="E11" s="7" t="n">
        <v>20</v>
      </c>
      <c r="F11" s="7" t="n">
        <v>40</v>
      </c>
      <c r="G11" s="7" t="n">
        <v>18</v>
      </c>
      <c r="H11" s="8" t="n">
        <v>41</v>
      </c>
      <c r="I11" s="9" t="n">
        <f aca="false">IF($B11="","",E11+F11-G11)</f>
        <v>42</v>
      </c>
      <c r="J11" s="9" t="n">
        <f aca="false">IF($B11="","",I11-H11)</f>
        <v>1</v>
      </c>
      <c r="K11" s="10" t="n">
        <v>12.4</v>
      </c>
      <c r="L11" s="11" t="n">
        <f aca="false">IF($B11="","",ROUND(J11*K11,2))</f>
        <v>12.4</v>
      </c>
      <c r="M11" s="12" t="n">
        <f aca="false">IF($B11="","",IF(H11=0,"",J11/H11))</f>
        <v>0.024390243902439</v>
      </c>
      <c r="N11" s="13" t="str">
        <f aca="false">IF($B11="","",IF(G11&lt;D11,"ORDER",""))</f>
        <v>ORDER</v>
      </c>
      <c r="O11" s="9" t="n">
        <f aca="false">IF($B11="","",IF(G11&lt;D11,D11-G11,""))</f>
        <v>7</v>
      </c>
      <c r="P11" s="11" t="n">
        <f aca="false">IF($B11="","",ROUND(H11*K11,2))</f>
        <v>508.4</v>
      </c>
      <c r="Q11" s="11" t="n">
        <f aca="false">IF($B11="","",ROUND(I11*K11,2))</f>
        <v>520.8</v>
      </c>
      <c r="R11" s="11" t="n">
        <f aca="false">IF($B11="","",ABS(L11))</f>
        <v>12.4</v>
      </c>
      <c r="S11" s="2"/>
      <c r="T11" s="2"/>
    </row>
    <row r="12" customFormat="false" ht="15" hidden="false" customHeight="false" outlineLevel="0" collapsed="false">
      <c r="A12" s="6" t="s">
        <v>30</v>
      </c>
      <c r="B12" s="6" t="s">
        <v>32</v>
      </c>
      <c r="C12" s="6" t="s">
        <v>24</v>
      </c>
      <c r="D12" s="7" t="n">
        <v>8</v>
      </c>
      <c r="E12" s="7" t="n">
        <v>10</v>
      </c>
      <c r="F12" s="7" t="n">
        <v>15</v>
      </c>
      <c r="G12" s="7" t="n">
        <v>9</v>
      </c>
      <c r="H12" s="8" t="n">
        <v>16</v>
      </c>
      <c r="I12" s="9" t="n">
        <f aca="false">IF($B12="","",E12+F12-G12)</f>
        <v>16</v>
      </c>
      <c r="J12" s="9" t="n">
        <f aca="false">IF($B12="","",I12-H12)</f>
        <v>0</v>
      </c>
      <c r="K12" s="10" t="n">
        <v>8.6</v>
      </c>
      <c r="L12" s="11" t="n">
        <f aca="false">IF($B12="","",ROUND(J12*K12,2))</f>
        <v>0</v>
      </c>
      <c r="M12" s="12" t="n">
        <f aca="false">IF($B12="","",IF(H12=0,"",J12/H12))</f>
        <v>0</v>
      </c>
      <c r="N12" s="13" t="str">
        <f aca="false">IF($B12="","",IF(G12&lt;D12,"ORDER",""))</f>
        <v/>
      </c>
      <c r="O12" s="9" t="str">
        <f aca="false">IF($B12="","",IF(G12&lt;D12,D12-G12,""))</f>
        <v/>
      </c>
      <c r="P12" s="11" t="n">
        <f aca="false">IF($B12="","",ROUND(H12*K12,2))</f>
        <v>137.6</v>
      </c>
      <c r="Q12" s="11" t="n">
        <f aca="false">IF($B12="","",ROUND(I12*K12,2))</f>
        <v>137.6</v>
      </c>
      <c r="R12" s="11" t="n">
        <f aca="false">IF($B12="","",ABS(L12))</f>
        <v>0</v>
      </c>
      <c r="S12" s="2"/>
      <c r="T12" s="2"/>
    </row>
    <row r="13" customFormat="false" ht="15" hidden="false" customHeight="false" outlineLevel="0" collapsed="false">
      <c r="A13" s="6" t="s">
        <v>33</v>
      </c>
      <c r="B13" s="6" t="s">
        <v>34</v>
      </c>
      <c r="C13" s="6" t="s">
        <v>35</v>
      </c>
      <c r="D13" s="7" t="n">
        <v>4</v>
      </c>
      <c r="E13" s="7" t="n">
        <v>5</v>
      </c>
      <c r="F13" s="7" t="n">
        <v>6</v>
      </c>
      <c r="G13" s="7" t="n">
        <v>4</v>
      </c>
      <c r="H13" s="8" t="n">
        <v>7</v>
      </c>
      <c r="I13" s="9" t="n">
        <f aca="false">IF($B13="","",E13+F13-G13)</f>
        <v>7</v>
      </c>
      <c r="J13" s="9" t="n">
        <f aca="false">IF($B13="","",I13-H13)</f>
        <v>0</v>
      </c>
      <c r="K13" s="10" t="n">
        <v>24</v>
      </c>
      <c r="L13" s="11" t="n">
        <f aca="false">IF($B13="","",ROUND(J13*K13,2))</f>
        <v>0</v>
      </c>
      <c r="M13" s="12" t="n">
        <f aca="false">IF($B13="","",IF(H13=0,"",J13/H13))</f>
        <v>0</v>
      </c>
      <c r="N13" s="13" t="str">
        <f aca="false">IF($B13="","",IF(G13&lt;D13,"ORDER",""))</f>
        <v/>
      </c>
      <c r="O13" s="9" t="str">
        <f aca="false">IF($B13="","",IF(G13&lt;D13,D13-G13,""))</f>
        <v/>
      </c>
      <c r="P13" s="11" t="n">
        <f aca="false">IF($B13="","",ROUND(H13*K13,2))</f>
        <v>168</v>
      </c>
      <c r="Q13" s="11" t="n">
        <f aca="false">IF($B13="","",ROUND(I13*K13,2))</f>
        <v>168</v>
      </c>
      <c r="R13" s="11" t="n">
        <f aca="false">IF($B13="","",ABS(L13))</f>
        <v>0</v>
      </c>
      <c r="S13" s="2"/>
      <c r="T13" s="2"/>
    </row>
    <row r="14" customFormat="false" ht="15" hidden="false" customHeight="false" outlineLevel="0" collapsed="false">
      <c r="A14" s="6" t="s">
        <v>33</v>
      </c>
      <c r="B14" s="6" t="s">
        <v>36</v>
      </c>
      <c r="C14" s="6" t="s">
        <v>37</v>
      </c>
      <c r="D14" s="7" t="n">
        <v>10</v>
      </c>
      <c r="E14" s="7" t="n">
        <v>8</v>
      </c>
      <c r="F14" s="7" t="n">
        <v>12</v>
      </c>
      <c r="G14" s="7" t="n">
        <v>6</v>
      </c>
      <c r="H14" s="8" t="n">
        <v>13</v>
      </c>
      <c r="I14" s="9" t="n">
        <f aca="false">IF($B14="","",E14+F14-G14)</f>
        <v>14</v>
      </c>
      <c r="J14" s="9" t="n">
        <f aca="false">IF($B14="","",I14-H14)</f>
        <v>1</v>
      </c>
      <c r="K14" s="10" t="n">
        <v>38.5</v>
      </c>
      <c r="L14" s="11" t="n">
        <f aca="false">IF($B14="","",ROUND(J14*K14,2))</f>
        <v>38.5</v>
      </c>
      <c r="M14" s="12" t="n">
        <f aca="false">IF($B14="","",IF(H14=0,"",J14/H14))</f>
        <v>0.0769230769230769</v>
      </c>
      <c r="N14" s="13" t="str">
        <f aca="false">IF($B14="","",IF(G14&lt;D14,"ORDER",""))</f>
        <v>ORDER</v>
      </c>
      <c r="O14" s="9" t="n">
        <f aca="false">IF($B14="","",IF(G14&lt;D14,D14-G14,""))</f>
        <v>4</v>
      </c>
      <c r="P14" s="11" t="n">
        <f aca="false">IF($B14="","",ROUND(H14*K14,2))</f>
        <v>500.5</v>
      </c>
      <c r="Q14" s="11" t="n">
        <f aca="false">IF($B14="","",ROUND(I14*K14,2))</f>
        <v>539</v>
      </c>
      <c r="R14" s="11" t="n">
        <f aca="false">IF($B14="","",ABS(L14))</f>
        <v>38.5</v>
      </c>
      <c r="S14" s="2"/>
      <c r="T14" s="2"/>
    </row>
    <row r="15" customFormat="false" ht="15" hidden="false" customHeight="false" outlineLevel="0" collapsed="false">
      <c r="A15" s="6" t="s">
        <v>38</v>
      </c>
      <c r="B15" s="6" t="s">
        <v>39</v>
      </c>
      <c r="C15" s="6" t="s">
        <v>40</v>
      </c>
      <c r="D15" s="7" t="n">
        <v>6</v>
      </c>
      <c r="E15" s="7" t="n">
        <v>5</v>
      </c>
      <c r="F15" s="7" t="n">
        <v>8</v>
      </c>
      <c r="G15" s="7" t="n">
        <v>3</v>
      </c>
      <c r="H15" s="8" t="n">
        <v>9</v>
      </c>
      <c r="I15" s="9" t="n">
        <f aca="false">IF($B15="","",E15+F15-G15)</f>
        <v>10</v>
      </c>
      <c r="J15" s="9" t="n">
        <f aca="false">IF($B15="","",I15-H15)</f>
        <v>1</v>
      </c>
      <c r="K15" s="10" t="n">
        <v>210</v>
      </c>
      <c r="L15" s="11" t="n">
        <f aca="false">IF($B15="","",ROUND(J15*K15,2))</f>
        <v>210</v>
      </c>
      <c r="M15" s="12" t="n">
        <f aca="false">IF($B15="","",IF(H15=0,"",J15/H15))</f>
        <v>0.111111111111111</v>
      </c>
      <c r="N15" s="13" t="str">
        <f aca="false">IF($B15="","",IF(G15&lt;D15,"ORDER",""))</f>
        <v>ORDER</v>
      </c>
      <c r="O15" s="9" t="n">
        <f aca="false">IF($B15="","",IF(G15&lt;D15,D15-G15,""))</f>
        <v>3</v>
      </c>
      <c r="P15" s="11" t="n">
        <f aca="false">IF($B15="","",ROUND(H15*K15,2))</f>
        <v>1890</v>
      </c>
      <c r="Q15" s="11" t="n">
        <f aca="false">IF($B15="","",ROUND(I15*K15,2))</f>
        <v>2100</v>
      </c>
      <c r="R15" s="11" t="n">
        <f aca="false">IF($B15="","",ABS(L15))</f>
        <v>210</v>
      </c>
      <c r="S15" s="2"/>
      <c r="T15" s="2"/>
    </row>
    <row r="16" customFormat="false" ht="15" hidden="false" customHeight="false" outlineLevel="0" collapsed="false">
      <c r="A16" s="6" t="s">
        <v>41</v>
      </c>
      <c r="B16" s="6" t="s">
        <v>42</v>
      </c>
      <c r="C16" s="6" t="s">
        <v>43</v>
      </c>
      <c r="D16" s="7" t="n">
        <v>15</v>
      </c>
      <c r="E16" s="7" t="n">
        <v>12</v>
      </c>
      <c r="F16" s="7" t="n">
        <v>20</v>
      </c>
      <c r="G16" s="7" t="n">
        <v>9</v>
      </c>
      <c r="H16" s="8" t="n">
        <v>22</v>
      </c>
      <c r="I16" s="9" t="n">
        <f aca="false">IF($B16="","",E16+F16-G16)</f>
        <v>23</v>
      </c>
      <c r="J16" s="9" t="n">
        <f aca="false">IF($B16="","",I16-H16)</f>
        <v>1</v>
      </c>
      <c r="K16" s="10" t="n">
        <v>62</v>
      </c>
      <c r="L16" s="11" t="n">
        <f aca="false">IF($B16="","",ROUND(J16*K16,2))</f>
        <v>62</v>
      </c>
      <c r="M16" s="12" t="n">
        <f aca="false">IF($B16="","",IF(H16=0,"",J16/H16))</f>
        <v>0.0454545454545455</v>
      </c>
      <c r="N16" s="13" t="str">
        <f aca="false">IF($B16="","",IF(G16&lt;D16,"ORDER",""))</f>
        <v>ORDER</v>
      </c>
      <c r="O16" s="9" t="n">
        <f aca="false">IF($B16="","",IF(G16&lt;D16,D16-G16,""))</f>
        <v>6</v>
      </c>
      <c r="P16" s="11" t="n">
        <f aca="false">IF($B16="","",ROUND(H16*K16,2))</f>
        <v>1364</v>
      </c>
      <c r="Q16" s="11" t="n">
        <f aca="false">IF($B16="","",ROUND(I16*K16,2))</f>
        <v>1426</v>
      </c>
      <c r="R16" s="11" t="n">
        <f aca="false">IF($B16="","",ABS(L16))</f>
        <v>62</v>
      </c>
      <c r="S16" s="2"/>
      <c r="T16" s="2"/>
    </row>
    <row r="17" customFormat="false" ht="15" hidden="false" customHeight="false" outlineLevel="0" collapsed="false">
      <c r="A17" s="6"/>
      <c r="B17" s="6"/>
      <c r="C17" s="6"/>
      <c r="D17" s="7"/>
      <c r="E17" s="7"/>
      <c r="F17" s="7"/>
      <c r="G17" s="7"/>
      <c r="H17" s="8"/>
      <c r="I17" s="9" t="str">
        <f aca="false">IF($B17="","",E17+F17-G17)</f>
        <v/>
      </c>
      <c r="J17" s="9" t="str">
        <f aca="false">IF($B17="","",I17-H17)</f>
        <v/>
      </c>
      <c r="K17" s="10"/>
      <c r="L17" s="11" t="str">
        <f aca="false">IF($B17="","",ROUND(J17*K17,2))</f>
        <v/>
      </c>
      <c r="M17" s="12" t="str">
        <f aca="false">IF($B17="","",IF(H17=0,"",J17/H17))</f>
        <v/>
      </c>
      <c r="N17" s="13" t="str">
        <f aca="false">IF($B17="","",IF(G17&lt;D17,"ORDER",""))</f>
        <v/>
      </c>
      <c r="O17" s="9" t="str">
        <f aca="false">IF($B17="","",IF(G17&lt;D17,D17-G17,""))</f>
        <v/>
      </c>
      <c r="P17" s="11" t="str">
        <f aca="false">IF($B17="","",ROUND(H17*K17,2))</f>
        <v/>
      </c>
      <c r="Q17" s="11" t="str">
        <f aca="false">IF($B17="","",ROUND(I17*K17,2))</f>
        <v/>
      </c>
      <c r="R17" s="11" t="str">
        <f aca="false">IF($B17="","",ABS(L17))</f>
        <v/>
      </c>
      <c r="S17" s="2"/>
      <c r="T17" s="2"/>
    </row>
    <row r="18" customFormat="false" ht="15" hidden="false" customHeight="false" outlineLevel="0" collapsed="false">
      <c r="A18" s="6"/>
      <c r="B18" s="6"/>
      <c r="C18" s="6"/>
      <c r="D18" s="7"/>
      <c r="E18" s="7"/>
      <c r="F18" s="7"/>
      <c r="G18" s="7"/>
      <c r="H18" s="8"/>
      <c r="I18" s="9" t="str">
        <f aca="false">IF($B18="","",E18+F18-G18)</f>
        <v/>
      </c>
      <c r="J18" s="9" t="str">
        <f aca="false">IF($B18="","",I18-H18)</f>
        <v/>
      </c>
      <c r="K18" s="10"/>
      <c r="L18" s="11" t="str">
        <f aca="false">IF($B18="","",ROUND(J18*K18,2))</f>
        <v/>
      </c>
      <c r="M18" s="12" t="str">
        <f aca="false">IF($B18="","",IF(H18=0,"",J18/H18))</f>
        <v/>
      </c>
      <c r="N18" s="13" t="str">
        <f aca="false">IF($B18="","",IF(G18&lt;D18,"ORDER",""))</f>
        <v/>
      </c>
      <c r="O18" s="9" t="str">
        <f aca="false">IF($B18="","",IF(G18&lt;D18,D18-G18,""))</f>
        <v/>
      </c>
      <c r="P18" s="11" t="str">
        <f aca="false">IF($B18="","",ROUND(H18*K18,2))</f>
        <v/>
      </c>
      <c r="Q18" s="11" t="str">
        <f aca="false">IF($B18="","",ROUND(I18*K18,2))</f>
        <v/>
      </c>
      <c r="R18" s="11" t="str">
        <f aca="false">IF($B18="","",ABS(L18))</f>
        <v/>
      </c>
      <c r="S18" s="2"/>
      <c r="T18" s="2"/>
    </row>
    <row r="19" customFormat="false" ht="15" hidden="false" customHeight="false" outlineLevel="0" collapsed="false">
      <c r="A19" s="6"/>
      <c r="B19" s="6"/>
      <c r="C19" s="6"/>
      <c r="D19" s="7"/>
      <c r="E19" s="7"/>
      <c r="F19" s="7"/>
      <c r="G19" s="7"/>
      <c r="H19" s="8"/>
      <c r="I19" s="9" t="str">
        <f aca="false">IF($B19="","",E19+F19-G19)</f>
        <v/>
      </c>
      <c r="J19" s="9" t="str">
        <f aca="false">IF($B19="","",I19-H19)</f>
        <v/>
      </c>
      <c r="K19" s="10"/>
      <c r="L19" s="11" t="str">
        <f aca="false">IF($B19="","",ROUND(J19*K19,2))</f>
        <v/>
      </c>
      <c r="M19" s="12" t="str">
        <f aca="false">IF($B19="","",IF(H19=0,"",J19/H19))</f>
        <v/>
      </c>
      <c r="N19" s="13" t="str">
        <f aca="false">IF($B19="","",IF(G19&lt;D19,"ORDER",""))</f>
        <v/>
      </c>
      <c r="O19" s="9" t="str">
        <f aca="false">IF($B19="","",IF(G19&lt;D19,D19-G19,""))</f>
        <v/>
      </c>
      <c r="P19" s="11" t="str">
        <f aca="false">IF($B19="","",ROUND(H19*K19,2))</f>
        <v/>
      </c>
      <c r="Q19" s="11" t="str">
        <f aca="false">IF($B19="","",ROUND(I19*K19,2))</f>
        <v/>
      </c>
      <c r="R19" s="11" t="str">
        <f aca="false">IF($B19="","",ABS(L19))</f>
        <v/>
      </c>
      <c r="S19" s="2"/>
      <c r="T19" s="2"/>
    </row>
    <row r="20" customFormat="false" ht="15" hidden="false" customHeight="false" outlineLevel="0" collapsed="false">
      <c r="A20" s="6"/>
      <c r="B20" s="6"/>
      <c r="C20" s="6"/>
      <c r="D20" s="7"/>
      <c r="E20" s="7"/>
      <c r="F20" s="7"/>
      <c r="G20" s="7"/>
      <c r="H20" s="8"/>
      <c r="I20" s="9" t="str">
        <f aca="false">IF($B20="","",E20+F20-G20)</f>
        <v/>
      </c>
      <c r="J20" s="9" t="str">
        <f aca="false">IF($B20="","",I20-H20)</f>
        <v/>
      </c>
      <c r="K20" s="10"/>
      <c r="L20" s="11" t="str">
        <f aca="false">IF($B20="","",ROUND(J20*K20,2))</f>
        <v/>
      </c>
      <c r="M20" s="12" t="str">
        <f aca="false">IF($B20="","",IF(H20=0,"",J20/H20))</f>
        <v/>
      </c>
      <c r="N20" s="13" t="str">
        <f aca="false">IF($B20="","",IF(G20&lt;D20,"ORDER",""))</f>
        <v/>
      </c>
      <c r="O20" s="9" t="str">
        <f aca="false">IF($B20="","",IF(G20&lt;D20,D20-G20,""))</f>
        <v/>
      </c>
      <c r="P20" s="11" t="str">
        <f aca="false">IF($B20="","",ROUND(H20*K20,2))</f>
        <v/>
      </c>
      <c r="Q20" s="11" t="str">
        <f aca="false">IF($B20="","",ROUND(I20*K20,2))</f>
        <v/>
      </c>
      <c r="R20" s="11" t="str">
        <f aca="false">IF($B20="","",ABS(L20))</f>
        <v/>
      </c>
      <c r="S20" s="2"/>
      <c r="T20" s="2"/>
    </row>
    <row r="21" customFormat="false" ht="15" hidden="false" customHeight="false" outlineLevel="0" collapsed="false">
      <c r="A21" s="6"/>
      <c r="B21" s="6"/>
      <c r="C21" s="6"/>
      <c r="D21" s="7"/>
      <c r="E21" s="7"/>
      <c r="F21" s="7"/>
      <c r="G21" s="7"/>
      <c r="H21" s="8"/>
      <c r="I21" s="9" t="str">
        <f aca="false">IF($B21="","",E21+F21-G21)</f>
        <v/>
      </c>
      <c r="J21" s="9" t="str">
        <f aca="false">IF($B21="","",I21-H21)</f>
        <v/>
      </c>
      <c r="K21" s="10"/>
      <c r="L21" s="11" t="str">
        <f aca="false">IF($B21="","",ROUND(J21*K21,2))</f>
        <v/>
      </c>
      <c r="M21" s="12" t="str">
        <f aca="false">IF($B21="","",IF(H21=0,"",J21/H21))</f>
        <v/>
      </c>
      <c r="N21" s="13" t="str">
        <f aca="false">IF($B21="","",IF(G21&lt;D21,"ORDER",""))</f>
        <v/>
      </c>
      <c r="O21" s="9" t="str">
        <f aca="false">IF($B21="","",IF(G21&lt;D21,D21-G21,""))</f>
        <v/>
      </c>
      <c r="P21" s="11" t="str">
        <f aca="false">IF($B21="","",ROUND(H21*K21,2))</f>
        <v/>
      </c>
      <c r="Q21" s="11" t="str">
        <f aca="false">IF($B21="","",ROUND(I21*K21,2))</f>
        <v/>
      </c>
      <c r="R21" s="11" t="str">
        <f aca="false">IF($B21="","",ABS(L21))</f>
        <v/>
      </c>
      <c r="S21" s="2"/>
      <c r="T21" s="2"/>
    </row>
    <row r="22" customFormat="false" ht="15" hidden="false" customHeight="false" outlineLevel="0" collapsed="false">
      <c r="A22" s="6"/>
      <c r="B22" s="6"/>
      <c r="C22" s="6"/>
      <c r="D22" s="7"/>
      <c r="E22" s="7"/>
      <c r="F22" s="7"/>
      <c r="G22" s="7"/>
      <c r="H22" s="8"/>
      <c r="I22" s="9" t="str">
        <f aca="false">IF($B22="","",E22+F22-G22)</f>
        <v/>
      </c>
      <c r="J22" s="9" t="str">
        <f aca="false">IF($B22="","",I22-H22)</f>
        <v/>
      </c>
      <c r="K22" s="10"/>
      <c r="L22" s="11" t="str">
        <f aca="false">IF($B22="","",ROUND(J22*K22,2))</f>
        <v/>
      </c>
      <c r="M22" s="12" t="str">
        <f aca="false">IF($B22="","",IF(H22=0,"",J22/H22))</f>
        <v/>
      </c>
      <c r="N22" s="13" t="str">
        <f aca="false">IF($B22="","",IF(G22&lt;D22,"ORDER",""))</f>
        <v/>
      </c>
      <c r="O22" s="9" t="str">
        <f aca="false">IF($B22="","",IF(G22&lt;D22,D22-G22,""))</f>
        <v/>
      </c>
      <c r="P22" s="11" t="str">
        <f aca="false">IF($B22="","",ROUND(H22*K22,2))</f>
        <v/>
      </c>
      <c r="Q22" s="11" t="str">
        <f aca="false">IF($B22="","",ROUND(I22*K22,2))</f>
        <v/>
      </c>
      <c r="R22" s="11" t="str">
        <f aca="false">IF($B22="","",ABS(L22))</f>
        <v/>
      </c>
      <c r="S22" s="2"/>
      <c r="T22" s="2"/>
    </row>
    <row r="23" customFormat="false" ht="15" hidden="false" customHeight="false" outlineLevel="0" collapsed="false">
      <c r="A23" s="6"/>
      <c r="B23" s="6"/>
      <c r="C23" s="6"/>
      <c r="D23" s="7"/>
      <c r="E23" s="7"/>
      <c r="F23" s="7"/>
      <c r="G23" s="7"/>
      <c r="H23" s="8"/>
      <c r="I23" s="9" t="str">
        <f aca="false">IF($B23="","",E23+F23-G23)</f>
        <v/>
      </c>
      <c r="J23" s="9" t="str">
        <f aca="false">IF($B23="","",I23-H23)</f>
        <v/>
      </c>
      <c r="K23" s="10"/>
      <c r="L23" s="11" t="str">
        <f aca="false">IF($B23="","",ROUND(J23*K23,2))</f>
        <v/>
      </c>
      <c r="M23" s="12" t="str">
        <f aca="false">IF($B23="","",IF(H23=0,"",J23/H23))</f>
        <v/>
      </c>
      <c r="N23" s="13" t="str">
        <f aca="false">IF($B23="","",IF(G23&lt;D23,"ORDER",""))</f>
        <v/>
      </c>
      <c r="O23" s="9" t="str">
        <f aca="false">IF($B23="","",IF(G23&lt;D23,D23-G23,""))</f>
        <v/>
      </c>
      <c r="P23" s="11" t="str">
        <f aca="false">IF($B23="","",ROUND(H23*K23,2))</f>
        <v/>
      </c>
      <c r="Q23" s="11" t="str">
        <f aca="false">IF($B23="","",ROUND(I23*K23,2))</f>
        <v/>
      </c>
      <c r="R23" s="11" t="str">
        <f aca="false">IF($B23="","",ABS(L23))</f>
        <v/>
      </c>
      <c r="S23" s="2"/>
      <c r="T23" s="2"/>
    </row>
    <row r="24" customFormat="false" ht="15" hidden="false" customHeight="false" outlineLevel="0" collapsed="false">
      <c r="A24" s="6"/>
      <c r="B24" s="6"/>
      <c r="C24" s="6"/>
      <c r="D24" s="7"/>
      <c r="E24" s="7"/>
      <c r="F24" s="7"/>
      <c r="G24" s="7"/>
      <c r="H24" s="8"/>
      <c r="I24" s="9" t="str">
        <f aca="false">IF($B24="","",E24+F24-G24)</f>
        <v/>
      </c>
      <c r="J24" s="9" t="str">
        <f aca="false">IF($B24="","",I24-H24)</f>
        <v/>
      </c>
      <c r="K24" s="10"/>
      <c r="L24" s="11" t="str">
        <f aca="false">IF($B24="","",ROUND(J24*K24,2))</f>
        <v/>
      </c>
      <c r="M24" s="12" t="str">
        <f aca="false">IF($B24="","",IF(H24=0,"",J24/H24))</f>
        <v/>
      </c>
      <c r="N24" s="13" t="str">
        <f aca="false">IF($B24="","",IF(G24&lt;D24,"ORDER",""))</f>
        <v/>
      </c>
      <c r="O24" s="9" t="str">
        <f aca="false">IF($B24="","",IF(G24&lt;D24,D24-G24,""))</f>
        <v/>
      </c>
      <c r="P24" s="11" t="str">
        <f aca="false">IF($B24="","",ROUND(H24*K24,2))</f>
        <v/>
      </c>
      <c r="Q24" s="11" t="str">
        <f aca="false">IF($B24="","",ROUND(I24*K24,2))</f>
        <v/>
      </c>
      <c r="R24" s="11" t="str">
        <f aca="false">IF($B24="","",ABS(L24))</f>
        <v/>
      </c>
      <c r="S24" s="2"/>
      <c r="T24" s="2"/>
    </row>
    <row r="25" customFormat="false" ht="15" hidden="false" customHeight="false" outlineLevel="0" collapsed="false">
      <c r="A25" s="6"/>
      <c r="B25" s="6"/>
      <c r="C25" s="6"/>
      <c r="D25" s="7"/>
      <c r="E25" s="7"/>
      <c r="F25" s="7"/>
      <c r="G25" s="7"/>
      <c r="H25" s="8"/>
      <c r="I25" s="9" t="str">
        <f aca="false">IF($B25="","",E25+F25-G25)</f>
        <v/>
      </c>
      <c r="J25" s="9" t="str">
        <f aca="false">IF($B25="","",I25-H25)</f>
        <v/>
      </c>
      <c r="K25" s="10"/>
      <c r="L25" s="11" t="str">
        <f aca="false">IF($B25="","",ROUND(J25*K25,2))</f>
        <v/>
      </c>
      <c r="M25" s="12" t="str">
        <f aca="false">IF($B25="","",IF(H25=0,"",J25/H25))</f>
        <v/>
      </c>
      <c r="N25" s="13" t="str">
        <f aca="false">IF($B25="","",IF(G25&lt;D25,"ORDER",""))</f>
        <v/>
      </c>
      <c r="O25" s="9" t="str">
        <f aca="false">IF($B25="","",IF(G25&lt;D25,D25-G25,""))</f>
        <v/>
      </c>
      <c r="P25" s="11" t="str">
        <f aca="false">IF($B25="","",ROUND(H25*K25,2))</f>
        <v/>
      </c>
      <c r="Q25" s="11" t="str">
        <f aca="false">IF($B25="","",ROUND(I25*K25,2))</f>
        <v/>
      </c>
      <c r="R25" s="11" t="str">
        <f aca="false">IF($B25="","",ABS(L25))</f>
        <v/>
      </c>
      <c r="S25" s="2"/>
      <c r="T25" s="2"/>
    </row>
    <row r="26" customFormat="false" ht="15" hidden="false" customHeight="false" outlineLevel="0" collapsed="false">
      <c r="A26" s="6"/>
      <c r="B26" s="6"/>
      <c r="C26" s="6"/>
      <c r="D26" s="7"/>
      <c r="E26" s="7"/>
      <c r="F26" s="7"/>
      <c r="G26" s="7"/>
      <c r="H26" s="8"/>
      <c r="I26" s="9" t="str">
        <f aca="false">IF($B26="","",E26+F26-G26)</f>
        <v/>
      </c>
      <c r="J26" s="9" t="str">
        <f aca="false">IF($B26="","",I26-H26)</f>
        <v/>
      </c>
      <c r="K26" s="10"/>
      <c r="L26" s="11" t="str">
        <f aca="false">IF($B26="","",ROUND(J26*K26,2))</f>
        <v/>
      </c>
      <c r="M26" s="12" t="str">
        <f aca="false">IF($B26="","",IF(H26=0,"",J26/H26))</f>
        <v/>
      </c>
      <c r="N26" s="13" t="str">
        <f aca="false">IF($B26="","",IF(G26&lt;D26,"ORDER",""))</f>
        <v/>
      </c>
      <c r="O26" s="9" t="str">
        <f aca="false">IF($B26="","",IF(G26&lt;D26,D26-G26,""))</f>
        <v/>
      </c>
      <c r="P26" s="11" t="str">
        <f aca="false">IF($B26="","",ROUND(H26*K26,2))</f>
        <v/>
      </c>
      <c r="Q26" s="11" t="str">
        <f aca="false">IF($B26="","",ROUND(I26*K26,2))</f>
        <v/>
      </c>
      <c r="R26" s="11" t="str">
        <f aca="false">IF($B26="","",ABS(L26))</f>
        <v/>
      </c>
      <c r="S26" s="2"/>
      <c r="T26" s="2"/>
    </row>
    <row r="27" customFormat="false" ht="15" hidden="false" customHeight="false" outlineLevel="0" collapsed="false">
      <c r="A27" s="6"/>
      <c r="B27" s="6"/>
      <c r="C27" s="6"/>
      <c r="D27" s="7"/>
      <c r="E27" s="7"/>
      <c r="F27" s="7"/>
      <c r="G27" s="7"/>
      <c r="H27" s="8"/>
      <c r="I27" s="9" t="str">
        <f aca="false">IF($B27="","",E27+F27-G27)</f>
        <v/>
      </c>
      <c r="J27" s="9" t="str">
        <f aca="false">IF($B27="","",I27-H27)</f>
        <v/>
      </c>
      <c r="K27" s="10"/>
      <c r="L27" s="11" t="str">
        <f aca="false">IF($B27="","",ROUND(J27*K27,2))</f>
        <v/>
      </c>
      <c r="M27" s="12" t="str">
        <f aca="false">IF($B27="","",IF(H27=0,"",J27/H27))</f>
        <v/>
      </c>
      <c r="N27" s="13" t="str">
        <f aca="false">IF($B27="","",IF(G27&lt;D27,"ORDER",""))</f>
        <v/>
      </c>
      <c r="O27" s="9" t="str">
        <f aca="false">IF($B27="","",IF(G27&lt;D27,D27-G27,""))</f>
        <v/>
      </c>
      <c r="P27" s="11" t="str">
        <f aca="false">IF($B27="","",ROUND(H27*K27,2))</f>
        <v/>
      </c>
      <c r="Q27" s="11" t="str">
        <f aca="false">IF($B27="","",ROUND(I27*K27,2))</f>
        <v/>
      </c>
      <c r="R27" s="11" t="str">
        <f aca="false">IF($B27="","",ABS(L27))</f>
        <v/>
      </c>
      <c r="S27" s="2"/>
      <c r="T27" s="2"/>
    </row>
    <row r="28" customFormat="false" ht="15" hidden="false" customHeight="false" outlineLevel="0" collapsed="false">
      <c r="A28" s="6"/>
      <c r="B28" s="6"/>
      <c r="C28" s="6"/>
      <c r="D28" s="7"/>
      <c r="E28" s="7"/>
      <c r="F28" s="7"/>
      <c r="G28" s="7"/>
      <c r="H28" s="8"/>
      <c r="I28" s="9" t="str">
        <f aca="false">IF($B28="","",E28+F28-G28)</f>
        <v/>
      </c>
      <c r="J28" s="9" t="str">
        <f aca="false">IF($B28="","",I28-H28)</f>
        <v/>
      </c>
      <c r="K28" s="10"/>
      <c r="L28" s="11" t="str">
        <f aca="false">IF($B28="","",ROUND(J28*K28,2))</f>
        <v/>
      </c>
      <c r="M28" s="12" t="str">
        <f aca="false">IF($B28="","",IF(H28=0,"",J28/H28))</f>
        <v/>
      </c>
      <c r="N28" s="13" t="str">
        <f aca="false">IF($B28="","",IF(G28&lt;D28,"ORDER",""))</f>
        <v/>
      </c>
      <c r="O28" s="9" t="str">
        <f aca="false">IF($B28="","",IF(G28&lt;D28,D28-G28,""))</f>
        <v/>
      </c>
      <c r="P28" s="11" t="str">
        <f aca="false">IF($B28="","",ROUND(H28*K28,2))</f>
        <v/>
      </c>
      <c r="Q28" s="11" t="str">
        <f aca="false">IF($B28="","",ROUND(I28*K28,2))</f>
        <v/>
      </c>
      <c r="R28" s="11" t="str">
        <f aca="false">IF($B28="","",ABS(L28))</f>
        <v/>
      </c>
      <c r="S28" s="2"/>
      <c r="T28" s="2"/>
    </row>
    <row r="29" customFormat="false" ht="15" hidden="false" customHeight="false" outlineLevel="0" collapsed="false">
      <c r="A29" s="6"/>
      <c r="B29" s="6"/>
      <c r="C29" s="6"/>
      <c r="D29" s="7"/>
      <c r="E29" s="7"/>
      <c r="F29" s="7"/>
      <c r="G29" s="7"/>
      <c r="H29" s="8"/>
      <c r="I29" s="9" t="str">
        <f aca="false">IF($B29="","",E29+F29-G29)</f>
        <v/>
      </c>
      <c r="J29" s="9" t="str">
        <f aca="false">IF($B29="","",I29-H29)</f>
        <v/>
      </c>
      <c r="K29" s="10"/>
      <c r="L29" s="11" t="str">
        <f aca="false">IF($B29="","",ROUND(J29*K29,2))</f>
        <v/>
      </c>
      <c r="M29" s="12" t="str">
        <f aca="false">IF($B29="","",IF(H29=0,"",J29/H29))</f>
        <v/>
      </c>
      <c r="N29" s="13" t="str">
        <f aca="false">IF($B29="","",IF(G29&lt;D29,"ORDER",""))</f>
        <v/>
      </c>
      <c r="O29" s="9" t="str">
        <f aca="false">IF($B29="","",IF(G29&lt;D29,D29-G29,""))</f>
        <v/>
      </c>
      <c r="P29" s="11" t="str">
        <f aca="false">IF($B29="","",ROUND(H29*K29,2))</f>
        <v/>
      </c>
      <c r="Q29" s="11" t="str">
        <f aca="false">IF($B29="","",ROUND(I29*K29,2))</f>
        <v/>
      </c>
      <c r="R29" s="11" t="str">
        <f aca="false">IF($B29="","",ABS(L29))</f>
        <v/>
      </c>
      <c r="S29" s="2"/>
      <c r="T29" s="2"/>
    </row>
    <row r="30" customFormat="false" ht="15" hidden="false" customHeight="false" outlineLevel="0" collapsed="false">
      <c r="A30" s="6"/>
      <c r="B30" s="6"/>
      <c r="C30" s="6"/>
      <c r="D30" s="7"/>
      <c r="E30" s="7"/>
      <c r="F30" s="7"/>
      <c r="G30" s="7"/>
      <c r="H30" s="8"/>
      <c r="I30" s="9" t="str">
        <f aca="false">IF($B30="","",E30+F30-G30)</f>
        <v/>
      </c>
      <c r="J30" s="9" t="str">
        <f aca="false">IF($B30="","",I30-H30)</f>
        <v/>
      </c>
      <c r="K30" s="10"/>
      <c r="L30" s="11" t="str">
        <f aca="false">IF($B30="","",ROUND(J30*K30,2))</f>
        <v/>
      </c>
      <c r="M30" s="12" t="str">
        <f aca="false">IF($B30="","",IF(H30=0,"",J30/H30))</f>
        <v/>
      </c>
      <c r="N30" s="13" t="str">
        <f aca="false">IF($B30="","",IF(G30&lt;D30,"ORDER",""))</f>
        <v/>
      </c>
      <c r="O30" s="9" t="str">
        <f aca="false">IF($B30="","",IF(G30&lt;D30,D30-G30,""))</f>
        <v/>
      </c>
      <c r="P30" s="11" t="str">
        <f aca="false">IF($B30="","",ROUND(H30*K30,2))</f>
        <v/>
      </c>
      <c r="Q30" s="11" t="str">
        <f aca="false">IF($B30="","",ROUND(I30*K30,2))</f>
        <v/>
      </c>
      <c r="R30" s="11" t="str">
        <f aca="false">IF($B30="","",ABS(L30))</f>
        <v/>
      </c>
      <c r="S30" s="2"/>
      <c r="T30" s="2"/>
    </row>
    <row r="31" customFormat="false" ht="15" hidden="false" customHeight="false" outlineLevel="0" collapsed="false">
      <c r="A31" s="6"/>
      <c r="B31" s="6"/>
      <c r="C31" s="6"/>
      <c r="D31" s="7"/>
      <c r="E31" s="7"/>
      <c r="F31" s="7"/>
      <c r="G31" s="7"/>
      <c r="H31" s="8"/>
      <c r="I31" s="9" t="str">
        <f aca="false">IF($B31="","",E31+F31-G31)</f>
        <v/>
      </c>
      <c r="J31" s="9" t="str">
        <f aca="false">IF($B31="","",I31-H31)</f>
        <v/>
      </c>
      <c r="K31" s="10"/>
      <c r="L31" s="11" t="str">
        <f aca="false">IF($B31="","",ROUND(J31*K31,2))</f>
        <v/>
      </c>
      <c r="M31" s="12" t="str">
        <f aca="false">IF($B31="","",IF(H31=0,"",J31/H31))</f>
        <v/>
      </c>
      <c r="N31" s="13" t="str">
        <f aca="false">IF($B31="","",IF(G31&lt;D31,"ORDER",""))</f>
        <v/>
      </c>
      <c r="O31" s="9" t="str">
        <f aca="false">IF($B31="","",IF(G31&lt;D31,D31-G31,""))</f>
        <v/>
      </c>
      <c r="P31" s="11" t="str">
        <f aca="false">IF($B31="","",ROUND(H31*K31,2))</f>
        <v/>
      </c>
      <c r="Q31" s="11" t="str">
        <f aca="false">IF($B31="","",ROUND(I31*K31,2))</f>
        <v/>
      </c>
      <c r="R31" s="11" t="str">
        <f aca="false">IF($B31="","",ABS(L31))</f>
        <v/>
      </c>
      <c r="S31" s="2"/>
      <c r="T31" s="2"/>
    </row>
    <row r="32" customFormat="false" ht="15" hidden="false" customHeight="false" outlineLevel="0" collapsed="false">
      <c r="A32" s="6"/>
      <c r="B32" s="6"/>
      <c r="C32" s="6"/>
      <c r="D32" s="7"/>
      <c r="E32" s="7"/>
      <c r="F32" s="7"/>
      <c r="G32" s="7"/>
      <c r="H32" s="8"/>
      <c r="I32" s="9" t="str">
        <f aca="false">IF($B32="","",E32+F32-G32)</f>
        <v/>
      </c>
      <c r="J32" s="9" t="str">
        <f aca="false">IF($B32="","",I32-H32)</f>
        <v/>
      </c>
      <c r="K32" s="10"/>
      <c r="L32" s="11" t="str">
        <f aca="false">IF($B32="","",ROUND(J32*K32,2))</f>
        <v/>
      </c>
      <c r="M32" s="12" t="str">
        <f aca="false">IF($B32="","",IF(H32=0,"",J32/H32))</f>
        <v/>
      </c>
      <c r="N32" s="13" t="str">
        <f aca="false">IF($B32="","",IF(G32&lt;D32,"ORDER",""))</f>
        <v/>
      </c>
      <c r="O32" s="9" t="str">
        <f aca="false">IF($B32="","",IF(G32&lt;D32,D32-G32,""))</f>
        <v/>
      </c>
      <c r="P32" s="11" t="str">
        <f aca="false">IF($B32="","",ROUND(H32*K32,2))</f>
        <v/>
      </c>
      <c r="Q32" s="11" t="str">
        <f aca="false">IF($B32="","",ROUND(I32*K32,2))</f>
        <v/>
      </c>
      <c r="R32" s="11" t="str">
        <f aca="false">IF($B32="","",ABS(L32))</f>
        <v/>
      </c>
      <c r="S32" s="2"/>
      <c r="T32" s="2"/>
    </row>
    <row r="33" customFormat="false" ht="15" hidden="false" customHeight="false" outlineLevel="0" collapsed="false">
      <c r="A33" s="6"/>
      <c r="B33" s="6"/>
      <c r="C33" s="6"/>
      <c r="D33" s="7"/>
      <c r="E33" s="7"/>
      <c r="F33" s="7"/>
      <c r="G33" s="7"/>
      <c r="H33" s="8"/>
      <c r="I33" s="9" t="str">
        <f aca="false">IF($B33="","",E33+F33-G33)</f>
        <v/>
      </c>
      <c r="J33" s="9" t="str">
        <f aca="false">IF($B33="","",I33-H33)</f>
        <v/>
      </c>
      <c r="K33" s="10"/>
      <c r="L33" s="11" t="str">
        <f aca="false">IF($B33="","",ROUND(J33*K33,2))</f>
        <v/>
      </c>
      <c r="M33" s="12" t="str">
        <f aca="false">IF($B33="","",IF(H33=0,"",J33/H33))</f>
        <v/>
      </c>
      <c r="N33" s="13" t="str">
        <f aca="false">IF($B33="","",IF(G33&lt;D33,"ORDER",""))</f>
        <v/>
      </c>
      <c r="O33" s="9" t="str">
        <f aca="false">IF($B33="","",IF(G33&lt;D33,D33-G33,""))</f>
        <v/>
      </c>
      <c r="P33" s="11" t="str">
        <f aca="false">IF($B33="","",ROUND(H33*K33,2))</f>
        <v/>
      </c>
      <c r="Q33" s="11" t="str">
        <f aca="false">IF($B33="","",ROUND(I33*K33,2))</f>
        <v/>
      </c>
      <c r="R33" s="11" t="str">
        <f aca="false">IF($B33="","",ABS(L33))</f>
        <v/>
      </c>
      <c r="S33" s="2"/>
      <c r="T33" s="2"/>
    </row>
    <row r="34" customFormat="false" ht="15" hidden="false" customHeight="false" outlineLevel="0" collapsed="false">
      <c r="A34" s="6"/>
      <c r="B34" s="6"/>
      <c r="C34" s="6"/>
      <c r="D34" s="7"/>
      <c r="E34" s="7"/>
      <c r="F34" s="7"/>
      <c r="G34" s="7"/>
      <c r="H34" s="8"/>
      <c r="I34" s="9" t="str">
        <f aca="false">IF($B34="","",E34+F34-G34)</f>
        <v/>
      </c>
      <c r="J34" s="9" t="str">
        <f aca="false">IF($B34="","",I34-H34)</f>
        <v/>
      </c>
      <c r="K34" s="10"/>
      <c r="L34" s="11" t="str">
        <f aca="false">IF($B34="","",ROUND(J34*K34,2))</f>
        <v/>
      </c>
      <c r="M34" s="12" t="str">
        <f aca="false">IF($B34="","",IF(H34=0,"",J34/H34))</f>
        <v/>
      </c>
      <c r="N34" s="13" t="str">
        <f aca="false">IF($B34="","",IF(G34&lt;D34,"ORDER",""))</f>
        <v/>
      </c>
      <c r="O34" s="9" t="str">
        <f aca="false">IF($B34="","",IF(G34&lt;D34,D34-G34,""))</f>
        <v/>
      </c>
      <c r="P34" s="11" t="str">
        <f aca="false">IF($B34="","",ROUND(H34*K34,2))</f>
        <v/>
      </c>
      <c r="Q34" s="11" t="str">
        <f aca="false">IF($B34="","",ROUND(I34*K34,2))</f>
        <v/>
      </c>
      <c r="R34" s="11" t="str">
        <f aca="false">IF($B34="","",ABS(L34))</f>
        <v/>
      </c>
      <c r="S34" s="2"/>
      <c r="T34" s="2"/>
    </row>
    <row r="35" customFormat="false" ht="15" hidden="false" customHeight="false" outlineLevel="0" collapsed="false">
      <c r="A35" s="6"/>
      <c r="B35" s="6"/>
      <c r="C35" s="6"/>
      <c r="D35" s="7"/>
      <c r="E35" s="7"/>
      <c r="F35" s="7"/>
      <c r="G35" s="7"/>
      <c r="H35" s="8"/>
      <c r="I35" s="9" t="str">
        <f aca="false">IF($B35="","",E35+F35-G35)</f>
        <v/>
      </c>
      <c r="J35" s="9" t="str">
        <f aca="false">IF($B35="","",I35-H35)</f>
        <v/>
      </c>
      <c r="K35" s="10"/>
      <c r="L35" s="11" t="str">
        <f aca="false">IF($B35="","",ROUND(J35*K35,2))</f>
        <v/>
      </c>
      <c r="M35" s="12" t="str">
        <f aca="false">IF($B35="","",IF(H35=0,"",J35/H35))</f>
        <v/>
      </c>
      <c r="N35" s="13" t="str">
        <f aca="false">IF($B35="","",IF(G35&lt;D35,"ORDER",""))</f>
        <v/>
      </c>
      <c r="O35" s="9" t="str">
        <f aca="false">IF($B35="","",IF(G35&lt;D35,D35-G35,""))</f>
        <v/>
      </c>
      <c r="P35" s="11" t="str">
        <f aca="false">IF($B35="","",ROUND(H35*K35,2))</f>
        <v/>
      </c>
      <c r="Q35" s="11" t="str">
        <f aca="false">IF($B35="","",ROUND(I35*K35,2))</f>
        <v/>
      </c>
      <c r="R35" s="11" t="str">
        <f aca="false">IF($B35="","",ABS(L35))</f>
        <v/>
      </c>
      <c r="S35" s="2"/>
      <c r="T35" s="2"/>
    </row>
    <row r="36" customFormat="false" ht="15" hidden="false" customHeight="false" outlineLevel="0" collapsed="false">
      <c r="A36" s="6"/>
      <c r="B36" s="6"/>
      <c r="C36" s="6"/>
      <c r="D36" s="7"/>
      <c r="E36" s="7"/>
      <c r="F36" s="7"/>
      <c r="G36" s="7"/>
      <c r="H36" s="8"/>
      <c r="I36" s="9" t="str">
        <f aca="false">IF($B36="","",E36+F36-G36)</f>
        <v/>
      </c>
      <c r="J36" s="9" t="str">
        <f aca="false">IF($B36="","",I36-H36)</f>
        <v/>
      </c>
      <c r="K36" s="10"/>
      <c r="L36" s="11" t="str">
        <f aca="false">IF($B36="","",ROUND(J36*K36,2))</f>
        <v/>
      </c>
      <c r="M36" s="12" t="str">
        <f aca="false">IF($B36="","",IF(H36=0,"",J36/H36))</f>
        <v/>
      </c>
      <c r="N36" s="13" t="str">
        <f aca="false">IF($B36="","",IF(G36&lt;D36,"ORDER",""))</f>
        <v/>
      </c>
      <c r="O36" s="9" t="str">
        <f aca="false">IF($B36="","",IF(G36&lt;D36,D36-G36,""))</f>
        <v/>
      </c>
      <c r="P36" s="11" t="str">
        <f aca="false">IF($B36="","",ROUND(H36*K36,2))</f>
        <v/>
      </c>
      <c r="Q36" s="11" t="str">
        <f aca="false">IF($B36="","",ROUND(I36*K36,2))</f>
        <v/>
      </c>
      <c r="R36" s="11" t="str">
        <f aca="false">IF($B36="","",ABS(L36))</f>
        <v/>
      </c>
      <c r="S36" s="2"/>
      <c r="T36" s="2"/>
    </row>
    <row r="37" customFormat="false" ht="15" hidden="false" customHeight="false" outlineLevel="0" collapsed="false">
      <c r="A37" s="14" t="s">
        <v>44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6" t="n">
        <f aca="false">SUM(L7:L36)</f>
        <v>385.45</v>
      </c>
      <c r="M37" s="17" t="n">
        <f aca="false">IF(P37=0,"",L37/P37)</f>
        <v>0.0578640805848708</v>
      </c>
      <c r="N37" s="15"/>
      <c r="O37" s="15"/>
      <c r="P37" s="16" t="n">
        <f aca="false">SUM(P7:P36)</f>
        <v>6661.3</v>
      </c>
      <c r="Q37" s="16" t="n">
        <f aca="false">SUM(Q7:Q36)</f>
        <v>7046.75</v>
      </c>
      <c r="R37" s="15"/>
      <c r="S37" s="2"/>
      <c r="T37" s="2"/>
    </row>
    <row r="38" customFormat="false" ht="15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customFormat="false" ht="15" hidden="false" customHeight="false" outlineLevel="0" collapsed="false">
      <c r="A39" s="18" t="s">
        <v>45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customFormat="false" ht="15" hidden="false" customHeight="false" outlineLevel="0" collapsed="false">
      <c r="A40" s="19" t="s">
        <v>46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customFormat="false" ht="15" hidden="false" customHeight="false" outlineLevel="0" collapsed="false">
      <c r="A41" s="19" t="s">
        <v>47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customFormat="false" ht="15" hidden="false" customHeight="false" outlineLevel="0" collapsed="false">
      <c r="A42" s="19" t="s">
        <v>48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customFormat="false" ht="15" hidden="false" customHeight="false" outlineLevel="0" collapsed="false">
      <c r="A43" s="19" t="s">
        <v>49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customFormat="false" ht="15" hidden="false" customHeight="false" outlineLevel="0" collapsed="false">
      <c r="A44" s="19" t="s">
        <v>50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customFormat="false" ht="15" hidden="false" customHeight="false" outlineLevel="0" collapsed="false">
      <c r="A45" s="19" t="s">
        <v>51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customFormat="false" ht="15" hidden="false" customHeight="false" outlineLevel="0" collapsed="false">
      <c r="A46" s="20" t="s">
        <v>52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customFormat="false" ht="1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customFormat="false" ht="15" hidden="false" customHeight="fals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customFormat="false" ht="1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customFormat="false" ht="1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customFormat="false" ht="15" hidden="false" customHeight="fals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customFormat="false" ht="1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customFormat="false" ht="15" hidden="false" customHeight="fals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customFormat="false" ht="15" hidden="false" customHeight="fals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customFormat="false" ht="15" hidden="false" customHeight="fals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customFormat="false" ht="15" hidden="false" customHeight="fals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customFormat="false" ht="15" hidden="false" customHeight="fals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customFormat="false" ht="15" hidden="false" customHeight="fals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customFormat="false" ht="15" hidden="false" customHeight="fals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customFormat="false" ht="15" hidden="false" customHeight="fals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</sheetData>
  <dataValidations count="1">
    <dataValidation allowBlank="true" errorStyle="stop" operator="between" showDropDown="false" showErrorMessage="false" showInputMessage="false" sqref="A7:A36" type="list">
      <formula1>"Produce,Protein,Dairy,Dry goods,Beverage,Packaging"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5" min="2" style="0" width="16"/>
    <col collapsed="false" customWidth="true" hidden="false" outlineLevel="0" max="6" min="6" style="0" width="30"/>
    <col collapsed="false" customWidth="true" hidden="false" outlineLevel="0" max="8" min="7" style="0" width="4"/>
  </cols>
  <sheetData>
    <row r="1" customFormat="false" ht="19.7" hidden="false" customHeight="false" outlineLevel="0" collapsed="false">
      <c r="A1" s="1" t="s">
        <v>53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54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55</v>
      </c>
      <c r="B3" s="2"/>
      <c r="C3" s="2"/>
      <c r="D3" s="2"/>
      <c r="E3" s="2"/>
      <c r="F3" s="2"/>
      <c r="G3" s="2"/>
      <c r="H3" s="2"/>
    </row>
    <row r="4" customFormat="false" ht="15" hidden="false" customHeight="false" outlineLevel="0" collapsed="false">
      <c r="A4" s="4" t="s">
        <v>56</v>
      </c>
      <c r="B4" s="2"/>
      <c r="C4" s="2"/>
      <c r="D4" s="2"/>
      <c r="E4" s="2"/>
      <c r="F4" s="2"/>
      <c r="G4" s="2"/>
      <c r="H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5" hidden="false" customHeight="false" outlineLevel="0" collapsed="false">
      <c r="A6" s="21" t="s">
        <v>57</v>
      </c>
      <c r="B6" s="22"/>
      <c r="C6" s="22"/>
      <c r="D6" s="22"/>
      <c r="E6" s="22"/>
      <c r="F6" s="22"/>
      <c r="G6" s="2"/>
      <c r="H6" s="2"/>
    </row>
    <row r="7" customFormat="false" ht="15" hidden="false" customHeight="false" outlineLevel="0" collapsed="false">
      <c r="A7" s="23" t="s">
        <v>58</v>
      </c>
      <c r="B7" s="24" t="n">
        <f aca="false">SUM('Count Sheet'!P7:P36)</f>
        <v>6661.3</v>
      </c>
      <c r="C7" s="2"/>
      <c r="D7" s="2"/>
      <c r="E7" s="2"/>
      <c r="F7" s="2"/>
      <c r="G7" s="2"/>
      <c r="H7" s="2"/>
    </row>
    <row r="8" customFormat="false" ht="15" hidden="false" customHeight="false" outlineLevel="0" collapsed="false">
      <c r="A8" s="23" t="s">
        <v>59</v>
      </c>
      <c r="B8" s="24" t="n">
        <f aca="false">SUM('Count Sheet'!Q7:Q36)</f>
        <v>7046.75</v>
      </c>
      <c r="C8" s="2"/>
      <c r="D8" s="2"/>
      <c r="E8" s="2"/>
      <c r="F8" s="2"/>
      <c r="G8" s="2"/>
      <c r="H8" s="2"/>
    </row>
    <row r="9" customFormat="false" ht="15" hidden="false" customHeight="false" outlineLevel="0" collapsed="false">
      <c r="A9" s="25" t="s">
        <v>60</v>
      </c>
      <c r="B9" s="16" t="n">
        <f aca="false">B8-B7</f>
        <v>385.45</v>
      </c>
      <c r="C9" s="2"/>
      <c r="D9" s="2"/>
      <c r="E9" s="2"/>
      <c r="F9" s="2"/>
      <c r="G9" s="2"/>
      <c r="H9" s="2"/>
    </row>
    <row r="10" customFormat="false" ht="15" hidden="false" customHeight="false" outlineLevel="0" collapsed="false">
      <c r="A10" s="25" t="s">
        <v>61</v>
      </c>
      <c r="B10" s="17" t="n">
        <f aca="false">IF(B7=0,"",B9/B7)</f>
        <v>0.0578640805848708</v>
      </c>
      <c r="C10" s="2"/>
      <c r="D10" s="2"/>
      <c r="E10" s="2"/>
      <c r="F10" s="2"/>
      <c r="G10" s="2"/>
      <c r="H10" s="2"/>
    </row>
    <row r="11" customFormat="false" ht="15" hidden="false" customHeight="false" outlineLevel="0" collapsed="false">
      <c r="A11" s="23" t="s">
        <v>62</v>
      </c>
      <c r="B11" s="26" t="n">
        <f aca="false">COUNTIF('Count Sheet'!B7:B36,"?*")</f>
        <v>10</v>
      </c>
      <c r="C11" s="2"/>
      <c r="D11" s="2"/>
      <c r="E11" s="2"/>
      <c r="F11" s="2"/>
      <c r="G11" s="2"/>
      <c r="H11" s="2"/>
    </row>
    <row r="12" customFormat="false" ht="15" hidden="false" customHeight="false" outlineLevel="0" collapsed="false">
      <c r="A12" s="2"/>
      <c r="B12" s="2"/>
      <c r="C12" s="2"/>
      <c r="D12" s="2"/>
      <c r="E12" s="2"/>
      <c r="F12" s="2"/>
      <c r="G12" s="2"/>
      <c r="H12" s="2"/>
    </row>
    <row r="13" customFormat="false" ht="15" hidden="false" customHeight="false" outlineLevel="0" collapsed="false">
      <c r="A13" s="21" t="s">
        <v>63</v>
      </c>
      <c r="B13" s="22"/>
      <c r="C13" s="22"/>
      <c r="D13" s="22"/>
      <c r="E13" s="22"/>
      <c r="F13" s="22"/>
      <c r="G13" s="2"/>
      <c r="H13" s="2"/>
    </row>
    <row r="14" customFormat="false" ht="15" hidden="false" customHeight="false" outlineLevel="0" collapsed="false">
      <c r="A14" s="23" t="s">
        <v>64</v>
      </c>
      <c r="B14" s="27" t="n">
        <v>0.02</v>
      </c>
      <c r="C14" s="20" t="s">
        <v>65</v>
      </c>
      <c r="D14" s="2"/>
      <c r="E14" s="2"/>
      <c r="F14" s="2"/>
      <c r="G14" s="2"/>
      <c r="H14" s="2"/>
    </row>
    <row r="15" customFormat="false" ht="15" hidden="false" customHeight="false" outlineLevel="0" collapsed="false">
      <c r="A15" s="23" t="s">
        <v>66</v>
      </c>
      <c r="B15" s="27" t="n">
        <v>0.05</v>
      </c>
      <c r="C15" s="20" t="s">
        <v>67</v>
      </c>
      <c r="D15" s="2"/>
      <c r="E15" s="2"/>
      <c r="F15" s="2"/>
      <c r="G15" s="2"/>
      <c r="H15" s="2"/>
    </row>
    <row r="16" customFormat="false" ht="15" hidden="false" customHeight="false" outlineLevel="0" collapsed="false">
      <c r="A16" s="2"/>
      <c r="B16" s="2"/>
      <c r="C16" s="2"/>
      <c r="D16" s="2"/>
      <c r="E16" s="2"/>
      <c r="F16" s="2"/>
      <c r="G16" s="2"/>
      <c r="H16" s="2"/>
    </row>
    <row r="17" customFormat="false" ht="15" hidden="false" customHeight="false" outlineLevel="0" collapsed="false">
      <c r="A17" s="21" t="s">
        <v>68</v>
      </c>
      <c r="B17" s="22"/>
      <c r="C17" s="22"/>
      <c r="D17" s="22"/>
      <c r="E17" s="22"/>
      <c r="F17" s="22"/>
      <c r="G17" s="2"/>
      <c r="H17" s="2"/>
    </row>
    <row r="18" customFormat="false" ht="18" hidden="false" customHeight="true" outlineLevel="0" collapsed="false">
      <c r="A18" s="28" t="str">
        <f aca="false">IF(B7=0,"Enter counts on the Count Sheet tab to see a status.",IF(ABS(B10)&lt;=B14,"WITHIN TOLERANCE - variance is inside your acceptable band.",IF(ABS(B10)&lt;=B15,"WATCH - variance is above tolerance but below the investigate threshold. Check portioning and waste logs.","INVESTIGATE NOW - variance is above your threshold. Work the four causes: over-portioning, waste, receiving errors, theft.")))</f>
        <v>INVESTIGATE NOW - variance is above your threshold. Work the four causes: over-portioning, waste, receiving errors, theft.</v>
      </c>
      <c r="B18" s="29"/>
      <c r="C18" s="29"/>
      <c r="D18" s="29"/>
      <c r="E18" s="29"/>
      <c r="F18" s="29"/>
      <c r="G18" s="2"/>
      <c r="H18" s="2"/>
    </row>
    <row r="19" customFormat="false" ht="15" hidden="false" customHeight="false" outlineLevel="0" collapsed="false">
      <c r="A19" s="2"/>
      <c r="B19" s="2"/>
      <c r="C19" s="2"/>
      <c r="D19" s="2"/>
      <c r="E19" s="2"/>
      <c r="F19" s="2"/>
      <c r="G19" s="2"/>
      <c r="H19" s="2"/>
    </row>
    <row r="20" customFormat="false" ht="15" hidden="false" customHeight="false" outlineLevel="0" collapsed="false">
      <c r="A20" s="21" t="s">
        <v>69</v>
      </c>
      <c r="B20" s="22"/>
      <c r="C20" s="22"/>
      <c r="D20" s="22"/>
      <c r="E20" s="22"/>
      <c r="F20" s="22"/>
      <c r="G20" s="2"/>
      <c r="H20" s="2"/>
    </row>
    <row r="21" customFormat="false" ht="30" hidden="false" customHeight="true" outlineLevel="0" collapsed="false">
      <c r="A21" s="5" t="s">
        <v>4</v>
      </c>
      <c r="B21" s="5" t="s">
        <v>19</v>
      </c>
      <c r="C21" s="5" t="s">
        <v>20</v>
      </c>
      <c r="D21" s="5" t="s">
        <v>15</v>
      </c>
      <c r="E21" s="5" t="s">
        <v>16</v>
      </c>
      <c r="F21" s="5" t="s">
        <v>70</v>
      </c>
      <c r="G21" s="2"/>
      <c r="H21" s="2"/>
    </row>
    <row r="22" customFormat="false" ht="15" hidden="false" customHeight="false" outlineLevel="0" collapsed="false">
      <c r="A22" s="6" t="s">
        <v>22</v>
      </c>
      <c r="B22" s="11" t="n">
        <f aca="false">SUMIFS('Count Sheet'!$P$7:$P$36,'Count Sheet'!$A$7:$A$36,$A22)</f>
        <v>615.75</v>
      </c>
      <c r="C22" s="11" t="n">
        <f aca="false">SUMIFS('Count Sheet'!$Q$7:$Q$36,'Count Sheet'!$A$7:$A$36,$A22)</f>
        <v>616.9</v>
      </c>
      <c r="D22" s="11" t="n">
        <f aca="false">SUMIFS('Count Sheet'!$L$7:$L$36,'Count Sheet'!$A$7:$A$36,$A22)</f>
        <v>1.15</v>
      </c>
      <c r="E22" s="12" t="n">
        <f aca="false">IF(B22=0,"",D22/B22)</f>
        <v>0.00186764108810394</v>
      </c>
      <c r="F22" s="13" t="str">
        <f aca="false">IF(B22=0,"",IF(ABS(E22)&lt;=$B$14,"OK",IF(ABS(E22)&lt;=$B$15,"Watch","Investigate")))</f>
        <v>OK</v>
      </c>
      <c r="G22" s="2"/>
      <c r="H22" s="2"/>
    </row>
    <row r="23" customFormat="false" ht="15" hidden="false" customHeight="false" outlineLevel="0" collapsed="false">
      <c r="A23" s="6" t="s">
        <v>27</v>
      </c>
      <c r="B23" s="11" t="n">
        <f aca="false">SUMIFS('Count Sheet'!$P$7:$P$36,'Count Sheet'!$A$7:$A$36,$A23)</f>
        <v>1477.05</v>
      </c>
      <c r="C23" s="11" t="n">
        <f aca="false">SUMIFS('Count Sheet'!$Q$7:$Q$36,'Count Sheet'!$A$7:$A$36,$A23)</f>
        <v>1538.45</v>
      </c>
      <c r="D23" s="11" t="n">
        <f aca="false">SUMIFS('Count Sheet'!$L$7:$L$36,'Count Sheet'!$A$7:$A$36,$A23)</f>
        <v>61.4</v>
      </c>
      <c r="E23" s="12" t="n">
        <f aca="false">IF(B23=0,"",D23/B23)</f>
        <v>0.0415693443011408</v>
      </c>
      <c r="F23" s="13" t="str">
        <f aca="false">IF(B23=0,"",IF(ABS(E23)&lt;=$B$14,"OK",IF(ABS(E23)&lt;=$B$15,"Watch","Investigate")))</f>
        <v>Watch</v>
      </c>
      <c r="G23" s="2"/>
      <c r="H23" s="2"/>
    </row>
    <row r="24" customFormat="false" ht="15" hidden="false" customHeight="false" outlineLevel="0" collapsed="false">
      <c r="A24" s="6" t="s">
        <v>30</v>
      </c>
      <c r="B24" s="11" t="n">
        <f aca="false">SUMIFS('Count Sheet'!$P$7:$P$36,'Count Sheet'!$A$7:$A$36,$A24)</f>
        <v>646</v>
      </c>
      <c r="C24" s="11" t="n">
        <f aca="false">SUMIFS('Count Sheet'!$Q$7:$Q$36,'Count Sheet'!$A$7:$A$36,$A24)</f>
        <v>658.4</v>
      </c>
      <c r="D24" s="11" t="n">
        <f aca="false">SUMIFS('Count Sheet'!$L$7:$L$36,'Count Sheet'!$A$7:$A$36,$A24)</f>
        <v>12.4</v>
      </c>
      <c r="E24" s="12" t="n">
        <f aca="false">IF(B24=0,"",D24/B24)</f>
        <v>0.0191950464396285</v>
      </c>
      <c r="F24" s="13" t="str">
        <f aca="false">IF(B24=0,"",IF(ABS(E24)&lt;=$B$14,"OK",IF(ABS(E24)&lt;=$B$15,"Watch","Investigate")))</f>
        <v>OK</v>
      </c>
      <c r="G24" s="2"/>
      <c r="H24" s="2"/>
    </row>
    <row r="25" customFormat="false" ht="15" hidden="false" customHeight="false" outlineLevel="0" collapsed="false">
      <c r="A25" s="6" t="s">
        <v>33</v>
      </c>
      <c r="B25" s="11" t="n">
        <f aca="false">SUMIFS('Count Sheet'!$P$7:$P$36,'Count Sheet'!$A$7:$A$36,$A25)</f>
        <v>668.5</v>
      </c>
      <c r="C25" s="11" t="n">
        <f aca="false">SUMIFS('Count Sheet'!$Q$7:$Q$36,'Count Sheet'!$A$7:$A$36,$A25)</f>
        <v>707</v>
      </c>
      <c r="D25" s="11" t="n">
        <f aca="false">SUMIFS('Count Sheet'!$L$7:$L$36,'Count Sheet'!$A$7:$A$36,$A25)</f>
        <v>38.5</v>
      </c>
      <c r="E25" s="12" t="n">
        <f aca="false">IF(B25=0,"",D25/B25)</f>
        <v>0.0575916230366492</v>
      </c>
      <c r="F25" s="13" t="str">
        <f aca="false">IF(B25=0,"",IF(ABS(E25)&lt;=$B$14,"OK",IF(ABS(E25)&lt;=$B$15,"Watch","Investigate")))</f>
        <v>Investigate</v>
      </c>
      <c r="G25" s="2"/>
      <c r="H25" s="2"/>
    </row>
    <row r="26" customFormat="false" ht="15" hidden="false" customHeight="false" outlineLevel="0" collapsed="false">
      <c r="A26" s="6" t="s">
        <v>38</v>
      </c>
      <c r="B26" s="11" t="n">
        <f aca="false">SUMIFS('Count Sheet'!$P$7:$P$36,'Count Sheet'!$A$7:$A$36,$A26)</f>
        <v>1890</v>
      </c>
      <c r="C26" s="11" t="n">
        <f aca="false">SUMIFS('Count Sheet'!$Q$7:$Q$36,'Count Sheet'!$A$7:$A$36,$A26)</f>
        <v>2100</v>
      </c>
      <c r="D26" s="11" t="n">
        <f aca="false">SUMIFS('Count Sheet'!$L$7:$L$36,'Count Sheet'!$A$7:$A$36,$A26)</f>
        <v>210</v>
      </c>
      <c r="E26" s="12" t="n">
        <f aca="false">IF(B26=0,"",D26/B26)</f>
        <v>0.111111111111111</v>
      </c>
      <c r="F26" s="13" t="str">
        <f aca="false">IF(B26=0,"",IF(ABS(E26)&lt;=$B$14,"OK",IF(ABS(E26)&lt;=$B$15,"Watch","Investigate")))</f>
        <v>Investigate</v>
      </c>
      <c r="G26" s="2"/>
      <c r="H26" s="2"/>
    </row>
    <row r="27" customFormat="false" ht="15" hidden="false" customHeight="false" outlineLevel="0" collapsed="false">
      <c r="A27" s="6" t="s">
        <v>41</v>
      </c>
      <c r="B27" s="11" t="n">
        <f aca="false">SUMIFS('Count Sheet'!$P$7:$P$36,'Count Sheet'!$A$7:$A$36,$A27)</f>
        <v>1364</v>
      </c>
      <c r="C27" s="11" t="n">
        <f aca="false">SUMIFS('Count Sheet'!$Q$7:$Q$36,'Count Sheet'!$A$7:$A$36,$A27)</f>
        <v>1426</v>
      </c>
      <c r="D27" s="11" t="n">
        <f aca="false">SUMIFS('Count Sheet'!$L$7:$L$36,'Count Sheet'!$A$7:$A$36,$A27)</f>
        <v>62</v>
      </c>
      <c r="E27" s="12" t="n">
        <f aca="false">IF(B27=0,"",D27/B27)</f>
        <v>0.0454545454545455</v>
      </c>
      <c r="F27" s="13" t="str">
        <f aca="false">IF(B27=0,"",IF(ABS(E27)&lt;=$B$14,"OK",IF(ABS(E27)&lt;=$B$15,"Watch","Investigate")))</f>
        <v>Watch</v>
      </c>
      <c r="G27" s="2"/>
      <c r="H27" s="2"/>
    </row>
    <row r="28" customFormat="false" ht="15" hidden="false" customHeight="false" outlineLevel="0" collapsed="false">
      <c r="A28" s="30" t="s">
        <v>71</v>
      </c>
      <c r="B28" s="16" t="n">
        <f aca="false">SUM(B22:B27)</f>
        <v>6661.3</v>
      </c>
      <c r="C28" s="16" t="n">
        <f aca="false">SUM(C22:C27)</f>
        <v>7046.75</v>
      </c>
      <c r="D28" s="16" t="n">
        <f aca="false">SUM(D22:D27)</f>
        <v>385.45</v>
      </c>
      <c r="E28" s="17" t="n">
        <f aca="false">IF(B28=0,"",D28/B28)</f>
        <v>0.0578640805848708</v>
      </c>
      <c r="F28" s="31"/>
      <c r="G28" s="2"/>
      <c r="H28" s="2"/>
    </row>
    <row r="29" customFormat="false" ht="15" hidden="false" customHeight="false" outlineLevel="0" collapsed="false">
      <c r="A29" s="2"/>
      <c r="B29" s="2"/>
      <c r="C29" s="2"/>
      <c r="D29" s="2"/>
      <c r="E29" s="2"/>
      <c r="F29" s="2"/>
      <c r="G29" s="2"/>
      <c r="H29" s="2"/>
    </row>
    <row r="30" customFormat="false" ht="15" hidden="false" customHeight="false" outlineLevel="0" collapsed="false">
      <c r="A30" s="21" t="s">
        <v>72</v>
      </c>
      <c r="B30" s="22"/>
      <c r="C30" s="22"/>
      <c r="D30" s="22"/>
      <c r="E30" s="22"/>
      <c r="F30" s="22"/>
      <c r="G30" s="2"/>
      <c r="H30" s="2"/>
    </row>
    <row r="31" customFormat="false" ht="30" hidden="false" customHeight="true" outlineLevel="0" collapsed="false">
      <c r="A31" s="5" t="s">
        <v>73</v>
      </c>
      <c r="B31" s="5" t="s">
        <v>5</v>
      </c>
      <c r="C31" s="5" t="s">
        <v>4</v>
      </c>
      <c r="D31" s="5" t="s">
        <v>15</v>
      </c>
      <c r="E31" s="5" t="s">
        <v>16</v>
      </c>
      <c r="F31" s="5" t="s">
        <v>13</v>
      </c>
      <c r="G31" s="2"/>
      <c r="H31" s="2"/>
    </row>
    <row r="32" customFormat="false" ht="15" hidden="false" customHeight="false" outlineLevel="0" collapsed="false">
      <c r="A32" s="32" t="n">
        <v>1</v>
      </c>
      <c r="B32" s="33" t="str">
        <f aca="false">IFERROR(INDEX('Count Sheet'!$B$7:$B$36,MATCH(LARGE('Count Sheet'!$R$7:$R$36,1),'Count Sheet'!$R$7:$R$36,0)),"")</f>
        <v>Draught lager, 50 L keg (example)</v>
      </c>
      <c r="C32" s="33" t="str">
        <f aca="false">IFERROR(INDEX('Count Sheet'!$A$7:$A$36,MATCH(LARGE('Count Sheet'!$R$7:$R$36,1),'Count Sheet'!$R$7:$R$36,0)),"")</f>
        <v>Beverage</v>
      </c>
      <c r="D32" s="11" t="n">
        <f aca="false">IFERROR(INDEX('Count Sheet'!$L$7:$L$36,MATCH(LARGE('Count Sheet'!$R$7:$R$36,1),'Count Sheet'!$R$7:$R$36,0)),"")</f>
        <v>210</v>
      </c>
      <c r="E32" s="12" t="n">
        <f aca="false">IFERROR(INDEX('Count Sheet'!$M$7:$M$36,MATCH(LARGE('Count Sheet'!$R$7:$R$36,1),'Count Sheet'!$R$7:$R$36,0)),"")</f>
        <v>0.111111111111111</v>
      </c>
      <c r="F32" s="9" t="n">
        <f aca="false">IFERROR(INDEX('Count Sheet'!$J$7:$J$36,MATCH(LARGE('Count Sheet'!$R$7:$R$36,1),'Count Sheet'!$R$7:$R$36,0)),"")</f>
        <v>1</v>
      </c>
      <c r="G32" s="2"/>
      <c r="H32" s="2"/>
    </row>
    <row r="33" customFormat="false" ht="15" hidden="false" customHeight="false" outlineLevel="0" collapsed="false">
      <c r="A33" s="32" t="n">
        <v>2</v>
      </c>
      <c r="B33" s="33" t="str">
        <f aca="false">IFERROR(INDEX('Count Sheet'!$B$7:$B$36,MATCH(LARGE('Count Sheet'!$R$7:$R$36,2),'Count Sheet'!$R$7:$R$36,0)),"")</f>
        <v>Takeout clamshell 8x8 (example)</v>
      </c>
      <c r="C33" s="33" t="str">
        <f aca="false">IFERROR(INDEX('Count Sheet'!$A$7:$A$36,MATCH(LARGE('Count Sheet'!$R$7:$R$36,2),'Count Sheet'!$R$7:$R$36,0)),"")</f>
        <v>Packaging</v>
      </c>
      <c r="D33" s="11" t="n">
        <f aca="false">IFERROR(INDEX('Count Sheet'!$L$7:$L$36,MATCH(LARGE('Count Sheet'!$R$7:$R$36,2),'Count Sheet'!$R$7:$R$36,0)),"")</f>
        <v>62</v>
      </c>
      <c r="E33" s="12" t="n">
        <f aca="false">IFERROR(INDEX('Count Sheet'!$M$7:$M$36,MATCH(LARGE('Count Sheet'!$R$7:$R$36,2),'Count Sheet'!$R$7:$R$36,0)),"")</f>
        <v>0.0454545454545455</v>
      </c>
      <c r="F33" s="9" t="n">
        <f aca="false">IFERROR(INDEX('Count Sheet'!$J$7:$J$36,MATCH(LARGE('Count Sheet'!$R$7:$R$36,2),'Count Sheet'!$R$7:$R$36,0)),"")</f>
        <v>1</v>
      </c>
      <c r="G33" s="2"/>
      <c r="H33" s="2"/>
    </row>
    <row r="34" customFormat="false" ht="15" hidden="false" customHeight="false" outlineLevel="0" collapsed="false">
      <c r="A34" s="32" t="n">
        <v>3</v>
      </c>
      <c r="B34" s="33" t="str">
        <f aca="false">IFERROR(INDEX('Count Sheet'!$B$7:$B$36,MATCH(LARGE('Count Sheet'!$R$7:$R$36,3),'Count Sheet'!$R$7:$R$36,0)),"")</f>
        <v>Ground beef 80/20 (example)</v>
      </c>
      <c r="C34" s="33" t="str">
        <f aca="false">IFERROR(INDEX('Count Sheet'!$A$7:$A$36,MATCH(LARGE('Count Sheet'!$R$7:$R$36,3),'Count Sheet'!$R$7:$R$36,0)),"")</f>
        <v>Protein</v>
      </c>
      <c r="D34" s="11" t="n">
        <f aca="false">IFERROR(INDEX('Count Sheet'!$L$7:$L$36,MATCH(LARGE('Count Sheet'!$R$7:$R$36,3),'Count Sheet'!$R$7:$R$36,0)),"")</f>
        <v>39</v>
      </c>
      <c r="E34" s="12" t="n">
        <f aca="false">IFERROR(INDEX('Count Sheet'!$M$7:$M$36,MATCH(LARGE('Count Sheet'!$R$7:$R$36,3),'Count Sheet'!$R$7:$R$36,0)),"")</f>
        <v>0.0727272727272727</v>
      </c>
      <c r="F34" s="9" t="n">
        <f aca="false">IFERROR(INDEX('Count Sheet'!$J$7:$J$36,MATCH(LARGE('Count Sheet'!$R$7:$R$36,3),'Count Sheet'!$R$7:$R$36,0)),"")</f>
        <v>4</v>
      </c>
      <c r="G34" s="2"/>
      <c r="H34" s="2"/>
    </row>
    <row r="35" customFormat="false" ht="15" hidden="false" customHeight="false" outlineLevel="0" collapsed="false">
      <c r="A35" s="32" t="n">
        <v>4</v>
      </c>
      <c r="B35" s="33" t="str">
        <f aca="false">IFERROR(INDEX('Count Sheet'!$B$7:$B$36,MATCH(LARGE('Count Sheet'!$R$7:$R$36,4),'Count Sheet'!$R$7:$R$36,0)),"")</f>
        <v>Fryer oil (example)</v>
      </c>
      <c r="C35" s="33" t="str">
        <f aca="false">IFERROR(INDEX('Count Sheet'!$A$7:$A$36,MATCH(LARGE('Count Sheet'!$R$7:$R$36,4),'Count Sheet'!$R$7:$R$36,0)),"")</f>
        <v>Dry goods</v>
      </c>
      <c r="D35" s="11" t="n">
        <f aca="false">IFERROR(INDEX('Count Sheet'!$L$7:$L$36,MATCH(LARGE('Count Sheet'!$R$7:$R$36,4),'Count Sheet'!$R$7:$R$36,0)),"")</f>
        <v>38.5</v>
      </c>
      <c r="E35" s="12" t="n">
        <f aca="false">IFERROR(INDEX('Count Sheet'!$M$7:$M$36,MATCH(LARGE('Count Sheet'!$R$7:$R$36,4),'Count Sheet'!$R$7:$R$36,0)),"")</f>
        <v>0.0769230769230769</v>
      </c>
      <c r="F35" s="9" t="n">
        <f aca="false">IFERROR(INDEX('Count Sheet'!$J$7:$J$36,MATCH(LARGE('Count Sheet'!$R$7:$R$36,4),'Count Sheet'!$R$7:$R$36,0)),"")</f>
        <v>1</v>
      </c>
      <c r="G35" s="2"/>
      <c r="H35" s="2"/>
    </row>
    <row r="36" customFormat="false" ht="15" hidden="false" customHeight="false" outlineLevel="0" collapsed="false">
      <c r="A36" s="32" t="n">
        <v>5</v>
      </c>
      <c r="B36" s="33" t="str">
        <f aca="false">IFERROR(INDEX('Count Sheet'!$B$7:$B$36,MATCH(LARGE('Count Sheet'!$R$7:$R$36,5),'Count Sheet'!$R$7:$R$36,0)),"")</f>
        <v>Chicken breast 4oz (example)</v>
      </c>
      <c r="C36" s="33" t="str">
        <f aca="false">IFERROR(INDEX('Count Sheet'!$A$7:$A$36,MATCH(LARGE('Count Sheet'!$R$7:$R$36,5),'Count Sheet'!$R$7:$R$36,0)),"")</f>
        <v>Protein</v>
      </c>
      <c r="D36" s="11" t="n">
        <f aca="false">IFERROR(INDEX('Count Sheet'!$L$7:$L$36,MATCH(LARGE('Count Sheet'!$R$7:$R$36,5),'Count Sheet'!$R$7:$R$36,0)),"")</f>
        <v>22.4</v>
      </c>
      <c r="E36" s="12" t="n">
        <f aca="false">IFERROR(INDEX('Count Sheet'!$M$7:$M$36,MATCH(LARGE('Count Sheet'!$R$7:$R$36,5),'Count Sheet'!$R$7:$R$36,0)),"")</f>
        <v>0.0238095238095238</v>
      </c>
      <c r="F36" s="9" t="n">
        <f aca="false">IFERROR(INDEX('Count Sheet'!$J$7:$J$36,MATCH(LARGE('Count Sheet'!$R$7:$R$36,5),'Count Sheet'!$R$7:$R$36,0)),"")</f>
        <v>2</v>
      </c>
      <c r="G36" s="2"/>
      <c r="H36" s="2"/>
    </row>
    <row r="37" customFormat="false" ht="15" hidden="false" customHeight="false" outlineLevel="0" collapsed="false">
      <c r="A37" s="20" t="s">
        <v>74</v>
      </c>
      <c r="B37" s="2"/>
      <c r="C37" s="2"/>
      <c r="D37" s="2"/>
      <c r="E37" s="2"/>
      <c r="F37" s="2"/>
      <c r="G37" s="2"/>
      <c r="H37" s="2"/>
    </row>
    <row r="38" customFormat="false" ht="15" hidden="false" customHeight="false" outlineLevel="0" collapsed="false">
      <c r="A38" s="2"/>
      <c r="B38" s="2"/>
      <c r="C38" s="2"/>
      <c r="D38" s="2"/>
      <c r="E38" s="2"/>
      <c r="F38" s="2"/>
      <c r="G38" s="2"/>
      <c r="H38" s="2"/>
    </row>
    <row r="39" customFormat="false" ht="15" hidden="false" customHeight="false" outlineLevel="0" collapsed="false">
      <c r="A39" s="18" t="s">
        <v>45</v>
      </c>
      <c r="B39" s="2"/>
      <c r="C39" s="2"/>
      <c r="D39" s="2"/>
      <c r="E39" s="2"/>
      <c r="F39" s="2"/>
      <c r="G39" s="2"/>
      <c r="H39" s="2"/>
    </row>
    <row r="40" customFormat="false" ht="15" hidden="false" customHeight="false" outlineLevel="0" collapsed="false">
      <c r="A40" s="19" t="s">
        <v>75</v>
      </c>
      <c r="B40" s="2"/>
      <c r="C40" s="2"/>
      <c r="D40" s="2"/>
      <c r="E40" s="2"/>
      <c r="F40" s="2"/>
      <c r="G40" s="2"/>
      <c r="H40" s="2"/>
    </row>
    <row r="41" customFormat="false" ht="15" hidden="false" customHeight="false" outlineLevel="0" collapsed="false">
      <c r="A41" s="19" t="s">
        <v>76</v>
      </c>
      <c r="B41" s="2"/>
      <c r="C41" s="2"/>
      <c r="D41" s="2"/>
      <c r="E41" s="2"/>
      <c r="F41" s="2"/>
      <c r="G41" s="2"/>
      <c r="H41" s="2"/>
    </row>
    <row r="42" customFormat="false" ht="15" hidden="false" customHeight="false" outlineLevel="0" collapsed="false">
      <c r="A42" s="19" t="s">
        <v>77</v>
      </c>
      <c r="B42" s="2"/>
      <c r="C42" s="2"/>
      <c r="D42" s="2"/>
      <c r="E42" s="2"/>
      <c r="F42" s="2"/>
      <c r="G42" s="2"/>
      <c r="H42" s="2"/>
    </row>
    <row r="43" customFormat="false" ht="15" hidden="false" customHeight="false" outlineLevel="0" collapsed="false">
      <c r="A43" s="19" t="s">
        <v>78</v>
      </c>
      <c r="B43" s="2"/>
      <c r="C43" s="2"/>
      <c r="D43" s="2"/>
      <c r="E43" s="2"/>
      <c r="F43" s="2"/>
      <c r="G43" s="2"/>
      <c r="H43" s="2"/>
    </row>
    <row r="44" customFormat="false" ht="15" hidden="false" customHeight="false" outlineLevel="0" collapsed="false">
      <c r="A44" s="19" t="s">
        <v>79</v>
      </c>
      <c r="B44" s="2"/>
      <c r="C44" s="2"/>
      <c r="D44" s="2"/>
      <c r="E44" s="2"/>
      <c r="F44" s="2"/>
      <c r="G44" s="2"/>
      <c r="H44" s="2"/>
    </row>
    <row r="45" customFormat="false" ht="15" hidden="false" customHeight="false" outlineLevel="0" collapsed="false">
      <c r="A45" s="20" t="s">
        <v>52</v>
      </c>
      <c r="B45" s="2"/>
      <c r="C45" s="2"/>
      <c r="D45" s="2"/>
      <c r="E45" s="2"/>
      <c r="F45" s="2"/>
      <c r="G45" s="2"/>
      <c r="H45" s="2"/>
    </row>
    <row r="46" customFormat="false" ht="15" hidden="false" customHeight="false" outlineLevel="0" collapsed="false">
      <c r="A46" s="2"/>
      <c r="B46" s="2"/>
      <c r="C46" s="2"/>
      <c r="D46" s="2"/>
      <c r="E46" s="2"/>
      <c r="F46" s="2"/>
      <c r="G46" s="2"/>
      <c r="H46" s="2"/>
    </row>
    <row r="47" customFormat="false" ht="15" hidden="false" customHeight="false" outlineLevel="0" collapsed="false">
      <c r="A47" s="2"/>
      <c r="B47" s="2"/>
      <c r="C47" s="2"/>
      <c r="D47" s="2"/>
      <c r="E47" s="2"/>
      <c r="F47" s="2"/>
      <c r="G47" s="2"/>
      <c r="H47" s="2"/>
    </row>
    <row r="48" customFormat="false" ht="15" hidden="false" customHeight="false" outlineLevel="0" collapsed="false">
      <c r="A48" s="2"/>
      <c r="B48" s="2"/>
      <c r="C48" s="2"/>
      <c r="D48" s="2"/>
      <c r="E48" s="2"/>
      <c r="F48" s="2"/>
      <c r="G48" s="2"/>
      <c r="H48" s="2"/>
    </row>
    <row r="49" customFormat="false" ht="15" hidden="false" customHeight="false" outlineLevel="0" collapsed="false">
      <c r="A49" s="2"/>
      <c r="B49" s="2"/>
      <c r="C49" s="2"/>
      <c r="D49" s="2"/>
      <c r="E49" s="2"/>
      <c r="F49" s="2"/>
      <c r="G49" s="2"/>
      <c r="H49" s="2"/>
    </row>
    <row r="50" customFormat="false" ht="15" hidden="false" customHeight="false" outlineLevel="0" collapsed="false">
      <c r="A50" s="2"/>
      <c r="B50" s="2"/>
      <c r="C50" s="2"/>
      <c r="D50" s="2"/>
      <c r="E50" s="2"/>
      <c r="F50" s="2"/>
      <c r="G50" s="2"/>
      <c r="H50" s="2"/>
    </row>
    <row r="51" customFormat="false" ht="15" hidden="false" customHeight="false" outlineLevel="0" collapsed="false">
      <c r="A51" s="2"/>
      <c r="B51" s="2"/>
      <c r="C51" s="2"/>
      <c r="D51" s="2"/>
      <c r="E51" s="2"/>
      <c r="F51" s="2"/>
      <c r="G51" s="2"/>
      <c r="H51" s="2"/>
    </row>
    <row r="52" customFormat="false" ht="15" hidden="false" customHeight="false" outlineLevel="0" collapsed="false">
      <c r="A52" s="2"/>
      <c r="B52" s="2"/>
      <c r="C52" s="2"/>
      <c r="D52" s="2"/>
      <c r="E52" s="2"/>
      <c r="F52" s="2"/>
      <c r="G52" s="2"/>
      <c r="H52" s="2"/>
    </row>
    <row r="53" customFormat="false" ht="15" hidden="false" customHeight="false" outlineLevel="0" collapsed="false">
      <c r="A53" s="2"/>
      <c r="B53" s="2"/>
      <c r="C53" s="2"/>
      <c r="D53" s="2"/>
      <c r="E53" s="2"/>
      <c r="F53" s="2"/>
      <c r="G53" s="2"/>
      <c r="H53" s="2"/>
    </row>
    <row r="54" customFormat="false" ht="15" hidden="false" customHeight="false" outlineLevel="0" collapsed="false">
      <c r="A54" s="2"/>
      <c r="B54" s="2"/>
      <c r="C54" s="2"/>
      <c r="D54" s="2"/>
      <c r="E54" s="2"/>
      <c r="F54" s="2"/>
      <c r="G54" s="2"/>
      <c r="H54" s="2"/>
    </row>
    <row r="55" customFormat="false" ht="15" hidden="false" customHeight="false" outlineLevel="0" collapsed="false">
      <c r="A55" s="2"/>
      <c r="B55" s="2"/>
      <c r="C55" s="2"/>
      <c r="D55" s="2"/>
      <c r="E55" s="2"/>
      <c r="F55" s="2"/>
      <c r="G55" s="2"/>
      <c r="H55" s="2"/>
    </row>
    <row r="56" customFormat="false" ht="15" hidden="false" customHeight="false" outlineLevel="0" collapsed="false">
      <c r="A56" s="2"/>
      <c r="B56" s="2"/>
      <c r="C56" s="2"/>
      <c r="D56" s="2"/>
      <c r="E56" s="2"/>
      <c r="F56" s="2"/>
      <c r="G56" s="2"/>
      <c r="H56" s="2"/>
    </row>
    <row r="57" customFormat="false" ht="15" hidden="false" customHeight="false" outlineLevel="0" collapsed="false">
      <c r="A57" s="2"/>
      <c r="B57" s="2"/>
      <c r="C57" s="2"/>
      <c r="D57" s="2"/>
      <c r="E57" s="2"/>
      <c r="F57" s="2"/>
      <c r="G57" s="2"/>
      <c r="H57" s="2"/>
    </row>
    <row r="58" customFormat="false" ht="15" hidden="false" customHeight="false" outlineLevel="0" collapsed="false">
      <c r="A58" s="2"/>
      <c r="B58" s="2"/>
      <c r="C58" s="2"/>
      <c r="D58" s="2"/>
      <c r="E58" s="2"/>
      <c r="F58" s="2"/>
      <c r="G58" s="2"/>
      <c r="H58" s="2"/>
    </row>
    <row r="59" customFormat="false" ht="15" hidden="false" customHeight="false" outlineLevel="0" collapsed="false">
      <c r="A59" s="2"/>
      <c r="B59" s="2"/>
      <c r="C59" s="2"/>
      <c r="D59" s="2"/>
      <c r="E59" s="2"/>
      <c r="F59" s="2"/>
      <c r="G59" s="2"/>
      <c r="H59" s="2"/>
    </row>
    <row r="60" customFormat="false" ht="15" hidden="false" customHeight="false" outlineLevel="0" collapsed="false">
      <c r="A60" s="2"/>
      <c r="B60" s="2"/>
      <c r="C60" s="2"/>
      <c r="D60" s="2"/>
      <c r="E60" s="2"/>
      <c r="F60" s="2"/>
      <c r="G60" s="2"/>
      <c r="H60" s="2"/>
    </row>
    <row r="61" customFormat="false" ht="15" hidden="false" customHeight="false" outlineLevel="0" collapsed="false">
      <c r="A61" s="2"/>
      <c r="B61" s="2"/>
      <c r="C61" s="2"/>
      <c r="D61" s="2"/>
      <c r="E61" s="2"/>
      <c r="F61" s="2"/>
      <c r="G61" s="2"/>
      <c r="H61" s="2"/>
    </row>
    <row r="62" customFormat="false" ht="15" hidden="false" customHeight="false" outlineLevel="0" collapsed="false">
      <c r="A62" s="2"/>
      <c r="B62" s="2"/>
      <c r="C62" s="2"/>
      <c r="D62" s="2"/>
      <c r="E62" s="2"/>
      <c r="F62" s="2"/>
      <c r="G62" s="2"/>
      <c r="H62" s="2"/>
    </row>
    <row r="63" customFormat="false" ht="15" hidden="false" customHeight="false" outlineLevel="0" collapsed="false">
      <c r="A63" s="2"/>
      <c r="B63" s="2"/>
      <c r="C63" s="2"/>
      <c r="D63" s="2"/>
      <c r="E63" s="2"/>
      <c r="F63" s="2"/>
      <c r="G63" s="2"/>
      <c r="H63" s="2"/>
    </row>
    <row r="64" customFormat="false" ht="15" hidden="false" customHeight="false" outlineLevel="0" collapsed="false">
      <c r="A64" s="2"/>
      <c r="B64" s="2"/>
      <c r="C64" s="2"/>
      <c r="D64" s="2"/>
      <c r="E64" s="2"/>
      <c r="F64" s="2"/>
      <c r="G64" s="2"/>
      <c r="H64" s="2"/>
    </row>
    <row r="65" customFormat="false" ht="15" hidden="false" customHeight="false" outlineLevel="0" collapsed="false">
      <c r="A65" s="2"/>
      <c r="B65" s="2"/>
      <c r="C65" s="2"/>
      <c r="D65" s="2"/>
      <c r="E65" s="2"/>
      <c r="F65" s="2"/>
      <c r="G65" s="2"/>
      <c r="H65" s="2"/>
    </row>
    <row r="66" customFormat="false" ht="15" hidden="false" customHeight="false" outlineLevel="0" collapsed="false">
      <c r="A66" s="2"/>
      <c r="B66" s="2"/>
      <c r="C66" s="2"/>
      <c r="D66" s="2"/>
      <c r="E66" s="2"/>
      <c r="F66" s="2"/>
      <c r="G66" s="2"/>
      <c r="H66" s="2"/>
    </row>
    <row r="67" customFormat="false" ht="15" hidden="false" customHeight="false" outlineLevel="0" collapsed="false">
      <c r="A67" s="2"/>
      <c r="B67" s="2"/>
      <c r="C67" s="2"/>
      <c r="D67" s="2"/>
      <c r="E67" s="2"/>
      <c r="F67" s="2"/>
      <c r="G67" s="2"/>
      <c r="H67" s="2"/>
    </row>
    <row r="68" customFormat="false" ht="15" hidden="false" customHeight="false" outlineLevel="0" collapsed="false">
      <c r="A68" s="2"/>
      <c r="B68" s="2"/>
      <c r="C68" s="2"/>
      <c r="D68" s="2"/>
      <c r="E68" s="2"/>
      <c r="F68" s="2"/>
      <c r="G68" s="2"/>
      <c r="H68" s="2"/>
    </row>
    <row r="69" customFormat="false" ht="15" hidden="false" customHeight="false" outlineLevel="0" collapsed="false">
      <c r="A69" s="2"/>
      <c r="B69" s="2"/>
      <c r="C69" s="2"/>
      <c r="D69" s="2"/>
      <c r="E69" s="2"/>
      <c r="F69" s="2"/>
      <c r="G69" s="2"/>
      <c r="H69" s="2"/>
    </row>
    <row r="70" customFormat="false" ht="15" hidden="false" customHeight="false" outlineLevel="0" collapsed="false">
      <c r="A70" s="2"/>
      <c r="B70" s="2"/>
      <c r="C70" s="2"/>
      <c r="D70" s="2"/>
      <c r="E70" s="2"/>
      <c r="F70" s="2"/>
      <c r="G70" s="2"/>
      <c r="H70" s="2"/>
    </row>
    <row r="71" customFormat="false" ht="15" hidden="false" customHeight="false" outlineLevel="0" collapsed="false">
      <c r="A71" s="2"/>
      <c r="B71" s="2"/>
      <c r="C71" s="2"/>
      <c r="D71" s="2"/>
      <c r="E71" s="2"/>
      <c r="F71" s="2"/>
      <c r="G71" s="2"/>
      <c r="H71" s="2"/>
    </row>
    <row r="72" customFormat="false" ht="15" hidden="false" customHeight="false" outlineLevel="0" collapsed="false">
      <c r="A72" s="2"/>
      <c r="B72" s="2"/>
      <c r="C72" s="2"/>
      <c r="D72" s="2"/>
      <c r="E72" s="2"/>
      <c r="F72" s="2"/>
      <c r="G72" s="2"/>
      <c r="H72" s="2"/>
    </row>
    <row r="73" customFormat="false" ht="15" hidden="false" customHeight="false" outlineLevel="0" collapsed="false">
      <c r="A73" s="2"/>
      <c r="B73" s="2"/>
      <c r="C73" s="2"/>
      <c r="D73" s="2"/>
      <c r="E73" s="2"/>
      <c r="F73" s="2"/>
      <c r="G73" s="2"/>
      <c r="H73" s="2"/>
    </row>
    <row r="74" customFormat="false" ht="15" hidden="false" customHeight="false" outlineLevel="0" collapsed="false">
      <c r="A74" s="2"/>
      <c r="B74" s="2"/>
      <c r="C74" s="2"/>
      <c r="D74" s="2"/>
      <c r="E74" s="2"/>
      <c r="F74" s="2"/>
      <c r="G74" s="2"/>
      <c r="H74" s="2"/>
    </row>
    <row r="75" customFormat="false" ht="15" hidden="false" customHeight="false" outlineLevel="0" collapsed="false">
      <c r="A75" s="2"/>
      <c r="B75" s="2"/>
      <c r="C75" s="2"/>
      <c r="D75" s="2"/>
      <c r="E75" s="2"/>
      <c r="F75" s="2"/>
      <c r="G75" s="2"/>
      <c r="H75" s="2"/>
    </row>
    <row r="76" customFormat="false" ht="15" hidden="false" customHeight="false" outlineLevel="0" collapsed="false">
      <c r="A76" s="2"/>
      <c r="B76" s="2"/>
      <c r="C76" s="2"/>
      <c r="D76" s="2"/>
      <c r="E76" s="2"/>
      <c r="F76" s="2"/>
      <c r="G76" s="2"/>
      <c r="H76" s="2"/>
    </row>
    <row r="77" customFormat="false" ht="15" hidden="false" customHeight="false" outlineLevel="0" collapsed="false">
      <c r="A77" s="2"/>
      <c r="B77" s="2"/>
      <c r="C77" s="2"/>
      <c r="D77" s="2"/>
      <c r="E77" s="2"/>
      <c r="F77" s="2"/>
      <c r="G77" s="2"/>
      <c r="H77" s="2"/>
    </row>
    <row r="78" customFormat="false" ht="15" hidden="false" customHeight="false" outlineLevel="0" collapsed="false">
      <c r="A78" s="2"/>
      <c r="B78" s="2"/>
      <c r="C78" s="2"/>
      <c r="D78" s="2"/>
      <c r="E78" s="2"/>
      <c r="F78" s="2"/>
      <c r="G78" s="2"/>
      <c r="H78" s="2"/>
    </row>
    <row r="79" customFormat="false" ht="15" hidden="false" customHeight="false" outlineLevel="0" collapsed="false">
      <c r="A79" s="2"/>
      <c r="B79" s="2"/>
      <c r="C79" s="2"/>
      <c r="D79" s="2"/>
      <c r="E79" s="2"/>
      <c r="F79" s="2"/>
      <c r="G79" s="2"/>
      <c r="H79" s="2"/>
    </row>
    <row r="80" customFormat="false" ht="15" hidden="false" customHeight="false" outlineLevel="0" collapsed="false">
      <c r="A80" s="2"/>
      <c r="B80" s="2"/>
      <c r="C80" s="2"/>
      <c r="D80" s="2"/>
      <c r="E80" s="2"/>
      <c r="F80" s="2"/>
      <c r="G80" s="2"/>
      <c r="H80" s="2"/>
    </row>
    <row r="81" customFormat="false" ht="15" hidden="false" customHeight="false" outlineLevel="0" collapsed="false">
      <c r="A81" s="2"/>
      <c r="B81" s="2"/>
      <c r="C81" s="2"/>
      <c r="D81" s="2"/>
      <c r="E81" s="2"/>
      <c r="F81" s="2"/>
      <c r="G81" s="2"/>
      <c r="H81" s="2"/>
    </row>
    <row r="82" customFormat="false" ht="15" hidden="false" customHeight="false" outlineLevel="0" collapsed="false">
      <c r="A82" s="2"/>
      <c r="B82" s="2"/>
      <c r="C82" s="2"/>
      <c r="D82" s="2"/>
      <c r="E82" s="2"/>
      <c r="F82" s="2"/>
      <c r="G82" s="2"/>
      <c r="H82" s="2"/>
    </row>
    <row r="83" customFormat="false" ht="15" hidden="false" customHeight="false" outlineLevel="0" collapsed="false">
      <c r="A83" s="2"/>
      <c r="B83" s="2"/>
      <c r="C83" s="2"/>
      <c r="D83" s="2"/>
      <c r="E83" s="2"/>
      <c r="F83" s="2"/>
      <c r="G83" s="2"/>
      <c r="H83" s="2"/>
    </row>
    <row r="84" customFormat="false" ht="15" hidden="false" customHeight="false" outlineLevel="0" collapsed="false">
      <c r="A84" s="2"/>
      <c r="B84" s="2"/>
      <c r="C84" s="2"/>
      <c r="D84" s="2"/>
      <c r="E84" s="2"/>
      <c r="F84" s="2"/>
      <c r="G84" s="2"/>
      <c r="H84" s="2"/>
    </row>
    <row r="85" customFormat="false" ht="15" hidden="false" customHeight="false" outlineLevel="0" collapsed="false">
      <c r="A85" s="2"/>
      <c r="B85" s="2"/>
      <c r="C85" s="2"/>
      <c r="D85" s="2"/>
      <c r="E85" s="2"/>
      <c r="F85" s="2"/>
      <c r="G85" s="2"/>
      <c r="H85" s="2"/>
    </row>
    <row r="86" customFormat="false" ht="15" hidden="false" customHeight="false" outlineLevel="0" collapsed="false">
      <c r="A86" s="2"/>
      <c r="B86" s="2"/>
      <c r="C86" s="2"/>
      <c r="D86" s="2"/>
      <c r="E86" s="2"/>
      <c r="F86" s="2"/>
      <c r="G86" s="2"/>
      <c r="H86" s="2"/>
    </row>
    <row r="87" customFormat="false" ht="15" hidden="false" customHeight="false" outlineLevel="0" collapsed="false">
      <c r="A87" s="2"/>
      <c r="B87" s="2"/>
      <c r="C87" s="2"/>
      <c r="D87" s="2"/>
      <c r="E87" s="2"/>
      <c r="F87" s="2"/>
      <c r="G87" s="2"/>
      <c r="H87" s="2"/>
    </row>
    <row r="88" customFormat="false" ht="15" hidden="false" customHeight="false" outlineLevel="0" collapsed="false">
      <c r="A88" s="2"/>
      <c r="B88" s="2"/>
      <c r="C88" s="2"/>
      <c r="D88" s="2"/>
      <c r="E88" s="2"/>
      <c r="F88" s="2"/>
      <c r="G88" s="2"/>
      <c r="H88" s="2"/>
    </row>
    <row r="89" customFormat="false" ht="15" hidden="false" customHeight="false" outlineLevel="0" collapsed="false">
      <c r="A89" s="2"/>
      <c r="B89" s="2"/>
      <c r="C89" s="2"/>
      <c r="D89" s="2"/>
      <c r="E89" s="2"/>
      <c r="F89" s="2"/>
      <c r="G89" s="2"/>
      <c r="H89" s="2"/>
    </row>
    <row r="90" customFormat="false" ht="15" hidden="false" customHeight="false" outlineLevel="0" collapsed="false">
      <c r="A90" s="2"/>
      <c r="B90" s="2"/>
      <c r="C90" s="2"/>
      <c r="D90" s="2"/>
      <c r="E90" s="2"/>
      <c r="F90" s="2"/>
      <c r="G90" s="2"/>
      <c r="H90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8"/>
  </cols>
  <sheetData>
    <row r="1" customFormat="false" ht="19.7" hidden="false" customHeight="false" outlineLevel="0" collapsed="false">
      <c r="A1" s="1" t="s">
        <v>80</v>
      </c>
      <c r="B1" s="2"/>
      <c r="C1" s="2"/>
    </row>
    <row r="2" customFormat="false" ht="15" hidden="false" customHeight="false" outlineLevel="0" collapsed="false">
      <c r="A2" s="3" t="s">
        <v>81</v>
      </c>
      <c r="B2" s="2"/>
      <c r="C2" s="2"/>
    </row>
    <row r="3" customFormat="false" ht="15" hidden="false" customHeight="false" outlineLevel="0" collapsed="false">
      <c r="A3" s="4" t="s">
        <v>82</v>
      </c>
      <c r="B3" s="2"/>
      <c r="C3" s="2"/>
    </row>
    <row r="4" customFormat="false" ht="15" hidden="false" customHeight="false" outlineLevel="0" collapsed="false">
      <c r="A4" s="2"/>
      <c r="B4" s="2"/>
      <c r="C4" s="2"/>
    </row>
    <row r="5" customFormat="false" ht="15" hidden="false" customHeight="false" outlineLevel="0" collapsed="false">
      <c r="A5" s="2"/>
      <c r="B5" s="2"/>
      <c r="C5" s="2"/>
    </row>
    <row r="6" customFormat="false" ht="15" hidden="false" customHeight="false" outlineLevel="0" collapsed="false">
      <c r="A6" s="18" t="s">
        <v>83</v>
      </c>
      <c r="B6" s="2"/>
      <c r="C6" s="2"/>
    </row>
    <row r="7" customFormat="false" ht="15" hidden="false" customHeight="false" outlineLevel="0" collapsed="false">
      <c r="A7" s="23" t="s">
        <v>84</v>
      </c>
      <c r="B7" s="2"/>
      <c r="C7" s="2"/>
    </row>
    <row r="8" customFormat="false" ht="15" hidden="false" customHeight="false" outlineLevel="0" collapsed="false">
      <c r="A8" s="23" t="s">
        <v>85</v>
      </c>
      <c r="B8" s="2"/>
      <c r="C8" s="2"/>
    </row>
    <row r="9" customFormat="false" ht="15" hidden="false" customHeight="false" outlineLevel="0" collapsed="false">
      <c r="A9" s="23" t="s">
        <v>86</v>
      </c>
      <c r="B9" s="2"/>
      <c r="C9" s="2"/>
    </row>
    <row r="10" customFormat="false" ht="15" hidden="false" customHeight="false" outlineLevel="0" collapsed="false">
      <c r="A10" s="23" t="s">
        <v>87</v>
      </c>
      <c r="B10" s="2"/>
      <c r="C10" s="2"/>
    </row>
    <row r="11" customFormat="false" ht="15" hidden="false" customHeight="false" outlineLevel="0" collapsed="false">
      <c r="A11" s="23" t="s">
        <v>88</v>
      </c>
      <c r="B11" s="2"/>
      <c r="C11" s="2"/>
    </row>
    <row r="12" customFormat="false" ht="15" hidden="false" customHeight="false" outlineLevel="0" collapsed="false">
      <c r="A12" s="23" t="s">
        <v>89</v>
      </c>
      <c r="B12" s="2"/>
      <c r="C12" s="2"/>
    </row>
    <row r="13" customFormat="false" ht="15" hidden="false" customHeight="false" outlineLevel="0" collapsed="false">
      <c r="A13" s="23" t="s">
        <v>90</v>
      </c>
      <c r="B13" s="2"/>
      <c r="C13" s="2"/>
    </row>
    <row r="14" customFormat="false" ht="15" hidden="false" customHeight="false" outlineLevel="0" collapsed="false">
      <c r="A14" s="23" t="s">
        <v>91</v>
      </c>
      <c r="B14" s="2"/>
      <c r="C14" s="2"/>
    </row>
    <row r="15" customFormat="false" ht="15" hidden="false" customHeight="false" outlineLevel="0" collapsed="false">
      <c r="A15" s="23" t="s">
        <v>92</v>
      </c>
      <c r="B15" s="2"/>
      <c r="C15" s="2"/>
    </row>
    <row r="16" customFormat="false" ht="15" hidden="false" customHeight="false" outlineLevel="0" collapsed="false">
      <c r="A16" s="2"/>
      <c r="B16" s="2"/>
      <c r="C16" s="2"/>
    </row>
    <row r="17" customFormat="false" ht="15" hidden="false" customHeight="false" outlineLevel="0" collapsed="false">
      <c r="A17" s="18" t="s">
        <v>93</v>
      </c>
      <c r="B17" s="2"/>
      <c r="C17" s="2"/>
    </row>
    <row r="18" customFormat="false" ht="15" hidden="false" customHeight="false" outlineLevel="0" collapsed="false">
      <c r="A18" s="23" t="s">
        <v>94</v>
      </c>
      <c r="B18" s="2"/>
      <c r="C18" s="2"/>
    </row>
    <row r="19" customFormat="false" ht="15" hidden="false" customHeight="false" outlineLevel="0" collapsed="false">
      <c r="A19" s="23" t="s">
        <v>95</v>
      </c>
      <c r="B19" s="2"/>
      <c r="C19" s="2"/>
    </row>
    <row r="20" customFormat="false" ht="15" hidden="false" customHeight="false" outlineLevel="0" collapsed="false">
      <c r="A20" s="23"/>
      <c r="B20" s="2"/>
      <c r="C20" s="2"/>
    </row>
    <row r="21" customFormat="false" ht="15" hidden="false" customHeight="false" outlineLevel="0" collapsed="false">
      <c r="A21" s="23" t="s">
        <v>96</v>
      </c>
      <c r="B21" s="2"/>
      <c r="C21" s="2"/>
    </row>
    <row r="22" customFormat="false" ht="15" hidden="false" customHeight="false" outlineLevel="0" collapsed="false">
      <c r="A22" s="23" t="s">
        <v>97</v>
      </c>
      <c r="B22" s="2"/>
      <c r="C22" s="2"/>
    </row>
    <row r="23" customFormat="false" ht="15" hidden="false" customHeight="false" outlineLevel="0" collapsed="false">
      <c r="A23" s="23" t="s">
        <v>98</v>
      </c>
      <c r="B23" s="2"/>
      <c r="C23" s="2"/>
    </row>
    <row r="24" customFormat="false" ht="15" hidden="false" customHeight="false" outlineLevel="0" collapsed="false">
      <c r="A24" s="23"/>
      <c r="B24" s="2"/>
      <c r="C24" s="2"/>
    </row>
    <row r="25" customFormat="false" ht="15" hidden="false" customHeight="false" outlineLevel="0" collapsed="false">
      <c r="A25" s="23" t="s">
        <v>99</v>
      </c>
      <c r="B25" s="2"/>
      <c r="C25" s="2"/>
    </row>
    <row r="26" customFormat="false" ht="15" hidden="false" customHeight="false" outlineLevel="0" collapsed="false">
      <c r="A26" s="23" t="s">
        <v>100</v>
      </c>
      <c r="B26" s="2"/>
      <c r="C26" s="2"/>
    </row>
    <row r="27" customFormat="false" ht="15" hidden="false" customHeight="false" outlineLevel="0" collapsed="false">
      <c r="A27" s="23" t="s">
        <v>101</v>
      </c>
      <c r="B27" s="2"/>
      <c r="C27" s="2"/>
    </row>
    <row r="28" customFormat="false" ht="15" hidden="false" customHeight="false" outlineLevel="0" collapsed="false">
      <c r="A28" s="2"/>
      <c r="B28" s="2"/>
      <c r="C28" s="2"/>
    </row>
    <row r="29" customFormat="false" ht="15" hidden="false" customHeight="false" outlineLevel="0" collapsed="false">
      <c r="A29" s="18" t="s">
        <v>102</v>
      </c>
      <c r="B29" s="2"/>
      <c r="C29" s="2"/>
    </row>
    <row r="30" customFormat="false" ht="15" hidden="false" customHeight="false" outlineLevel="0" collapsed="false">
      <c r="A30" s="23" t="s">
        <v>103</v>
      </c>
      <c r="B30" s="2"/>
      <c r="C30" s="2"/>
    </row>
    <row r="31" customFormat="false" ht="15" hidden="false" customHeight="false" outlineLevel="0" collapsed="false">
      <c r="A31" s="23" t="s">
        <v>104</v>
      </c>
      <c r="B31" s="2"/>
      <c r="C31" s="2"/>
    </row>
    <row r="32" customFormat="false" ht="15" hidden="false" customHeight="false" outlineLevel="0" collapsed="false">
      <c r="A32" s="23"/>
      <c r="B32" s="2"/>
      <c r="C32" s="2"/>
    </row>
    <row r="33" customFormat="false" ht="15" hidden="false" customHeight="false" outlineLevel="0" collapsed="false">
      <c r="A33" s="23" t="s">
        <v>105</v>
      </c>
      <c r="B33" s="2"/>
      <c r="C33" s="2"/>
    </row>
    <row r="34" customFormat="false" ht="15" hidden="false" customHeight="false" outlineLevel="0" collapsed="false">
      <c r="A34" s="23" t="s">
        <v>106</v>
      </c>
      <c r="B34" s="2"/>
      <c r="C34" s="2"/>
    </row>
    <row r="35" customFormat="false" ht="15" hidden="false" customHeight="false" outlineLevel="0" collapsed="false">
      <c r="A35" s="23"/>
      <c r="B35" s="2"/>
      <c r="C35" s="2"/>
    </row>
    <row r="36" customFormat="false" ht="15" hidden="false" customHeight="false" outlineLevel="0" collapsed="false">
      <c r="A36" s="23" t="s">
        <v>107</v>
      </c>
      <c r="B36" s="2"/>
      <c r="C36" s="2"/>
    </row>
    <row r="37" customFormat="false" ht="15" hidden="false" customHeight="false" outlineLevel="0" collapsed="false">
      <c r="A37" s="23" t="s">
        <v>108</v>
      </c>
      <c r="B37" s="2"/>
      <c r="C37" s="2"/>
    </row>
    <row r="38" customFormat="false" ht="15" hidden="false" customHeight="false" outlineLevel="0" collapsed="false">
      <c r="A38" s="23" t="s">
        <v>109</v>
      </c>
      <c r="B38" s="2"/>
      <c r="C38" s="2"/>
    </row>
    <row r="39" customFormat="false" ht="15" hidden="false" customHeight="false" outlineLevel="0" collapsed="false">
      <c r="A39" s="23"/>
      <c r="B39" s="2"/>
      <c r="C39" s="2"/>
    </row>
    <row r="40" customFormat="false" ht="15" hidden="false" customHeight="false" outlineLevel="0" collapsed="false">
      <c r="A40" s="23" t="s">
        <v>110</v>
      </c>
      <c r="B40" s="2"/>
      <c r="C40" s="2"/>
    </row>
    <row r="41" customFormat="false" ht="15" hidden="false" customHeight="false" outlineLevel="0" collapsed="false">
      <c r="A41" s="23" t="s">
        <v>111</v>
      </c>
      <c r="B41" s="2"/>
      <c r="C41" s="2"/>
    </row>
    <row r="42" customFormat="false" ht="15" hidden="false" customHeight="false" outlineLevel="0" collapsed="false">
      <c r="A42" s="23" t="s">
        <v>112</v>
      </c>
      <c r="B42" s="2"/>
      <c r="C42" s="2"/>
    </row>
    <row r="43" customFormat="false" ht="15" hidden="false" customHeight="false" outlineLevel="0" collapsed="false">
      <c r="A43" s="23"/>
      <c r="B43" s="2"/>
      <c r="C43" s="2"/>
    </row>
    <row r="44" customFormat="false" ht="15" hidden="false" customHeight="false" outlineLevel="0" collapsed="false">
      <c r="A44" s="23" t="s">
        <v>113</v>
      </c>
      <c r="B44" s="2"/>
      <c r="C44" s="2"/>
    </row>
    <row r="45" customFormat="false" ht="15" hidden="false" customHeight="false" outlineLevel="0" collapsed="false">
      <c r="A45" s="23" t="s">
        <v>114</v>
      </c>
      <c r="B45" s="2"/>
      <c r="C45" s="2"/>
    </row>
    <row r="46" customFormat="false" ht="15" hidden="false" customHeight="false" outlineLevel="0" collapsed="false">
      <c r="A46" s="2"/>
      <c r="B46" s="2"/>
      <c r="C46" s="2"/>
    </row>
    <row r="47" customFormat="false" ht="15" hidden="false" customHeight="false" outlineLevel="0" collapsed="false">
      <c r="A47" s="18" t="s">
        <v>115</v>
      </c>
      <c r="B47" s="2"/>
      <c r="C47" s="2"/>
    </row>
    <row r="48" customFormat="false" ht="15" hidden="false" customHeight="false" outlineLevel="0" collapsed="false">
      <c r="A48" s="23" t="s">
        <v>116</v>
      </c>
      <c r="B48" s="2"/>
      <c r="C48" s="2"/>
    </row>
    <row r="49" customFormat="false" ht="15" hidden="false" customHeight="false" outlineLevel="0" collapsed="false">
      <c r="A49" s="23" t="s">
        <v>117</v>
      </c>
      <c r="B49" s="2"/>
      <c r="C49" s="2"/>
    </row>
    <row r="50" customFormat="false" ht="15" hidden="false" customHeight="false" outlineLevel="0" collapsed="false">
      <c r="A50" s="23" t="s">
        <v>118</v>
      </c>
      <c r="B50" s="2"/>
      <c r="C50" s="2"/>
    </row>
    <row r="51" customFormat="false" ht="15" hidden="false" customHeight="false" outlineLevel="0" collapsed="false">
      <c r="A51" s="23" t="s">
        <v>119</v>
      </c>
      <c r="B51" s="2"/>
      <c r="C51" s="2"/>
    </row>
    <row r="52" customFormat="false" ht="15" hidden="false" customHeight="false" outlineLevel="0" collapsed="false">
      <c r="A52" s="23" t="s">
        <v>120</v>
      </c>
      <c r="B52" s="2"/>
      <c r="C52" s="2"/>
    </row>
    <row r="53" customFormat="false" ht="15" hidden="false" customHeight="false" outlineLevel="0" collapsed="false">
      <c r="A53" s="2"/>
      <c r="B53" s="2"/>
      <c r="C53" s="2"/>
    </row>
    <row r="54" customFormat="false" ht="15" hidden="false" customHeight="false" outlineLevel="0" collapsed="false">
      <c r="A54" s="18" t="s">
        <v>121</v>
      </c>
      <c r="B54" s="2"/>
      <c r="C54" s="2"/>
    </row>
    <row r="55" customFormat="false" ht="15" hidden="false" customHeight="false" outlineLevel="0" collapsed="false">
      <c r="A55" s="23" t="s">
        <v>122</v>
      </c>
      <c r="B55" s="2"/>
      <c r="C55" s="2"/>
    </row>
    <row r="56" customFormat="false" ht="15" hidden="false" customHeight="false" outlineLevel="0" collapsed="false">
      <c r="A56" s="23" t="s">
        <v>123</v>
      </c>
      <c r="B56" s="2"/>
      <c r="C56" s="2"/>
    </row>
    <row r="57" customFormat="false" ht="15" hidden="false" customHeight="false" outlineLevel="0" collapsed="false">
      <c r="A57" s="23" t="s">
        <v>124</v>
      </c>
      <c r="B57" s="2"/>
      <c r="C57" s="2"/>
    </row>
    <row r="58" customFormat="false" ht="15" hidden="false" customHeight="false" outlineLevel="0" collapsed="false">
      <c r="A58" s="2"/>
      <c r="B58" s="2"/>
      <c r="C58" s="2"/>
    </row>
    <row r="59" customFormat="false" ht="15" hidden="false" customHeight="false" outlineLevel="0" collapsed="false">
      <c r="A59" s="20" t="s">
        <v>52</v>
      </c>
      <c r="B59" s="2"/>
      <c r="C59" s="2"/>
    </row>
    <row r="60" customFormat="false" ht="15" hidden="false" customHeight="false" outlineLevel="0" collapsed="false">
      <c r="A60" s="2"/>
      <c r="B60" s="2"/>
      <c r="C60" s="2"/>
    </row>
    <row r="61" customFormat="false" ht="15" hidden="false" customHeight="false" outlineLevel="0" collapsed="false">
      <c r="A61" s="2"/>
      <c r="B61" s="2"/>
      <c r="C61" s="2"/>
    </row>
    <row r="62" customFormat="false" ht="15" hidden="false" customHeight="false" outlineLevel="0" collapsed="false">
      <c r="A62" s="2"/>
      <c r="B62" s="2"/>
      <c r="C62" s="2"/>
    </row>
    <row r="63" customFormat="false" ht="15" hidden="false" customHeight="false" outlineLevel="0" collapsed="false">
      <c r="A63" s="2"/>
      <c r="B63" s="2"/>
      <c r="C63" s="2"/>
    </row>
    <row r="64" customFormat="false" ht="15" hidden="false" customHeight="false" outlineLevel="0" collapsed="false">
      <c r="A64" s="2"/>
      <c r="B64" s="2"/>
      <c r="C6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2026-08-15T15:08:29Z</dcterms:created>
  <dc:creator>openpyxl</dc:creator>
  <dc:description/>
  <dc:language>en-US</dc:language>
  <cp:lastModifiedBy/>
  <dcterms:modified xsi:type="dcterms:W3CDTF">2026-08-15T15:08:30Z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