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nu Items" sheetId="1" state="visible" r:id="rId3"/>
    <sheet name="How to use"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<sst xmlns="http://schemas.openxmlformats.org/spreadsheetml/2006/main" count="103" uniqueCount="95">
  <si>
    <t xml:space="preserve">Menu Engineering Worksheet</t>
  </si>
  <si>
    <t xml:space="preserve">Sort every menu item into Star / Plowhorse / Puzzle / Dog by how well it sells and how much margin it earns - then act on it.</t>
  </si>
  <si>
    <t xml:space="preserve">LEGEND:  BLUE cells = your inputs (Category, Item name, Units sold, Menu price, Plate cost).   Black = formulas, do not overwrite.   YELLOW = the two thresholds every classification depends on.</t>
  </si>
  <si>
    <t xml:space="preserve">The 12 rows below are a realistic EXAMPLE menu covering one sales period. Overwrite them with your own items - every formula recalculates automatically.</t>
  </si>
  <si>
    <t xml:space="preserve">CLASSIFICATION THRESHOLDS  (the classification formulas reference these cells)</t>
  </si>
  <si>
    <t xml:space="preserve">Popularity rule factor (industry standard = 70%)</t>
  </si>
  <si>
    <t xml:space="preserve">An item counts as popular if its menu mix beats 70% of an equal share of sales. Lower it to be stricter.</t>
  </si>
  <si>
    <t xml:space="preserve">Number of menu items with sales (auto)</t>
  </si>
  <si>
    <t xml:space="preserve">Counts the rows below that sold at least one unit.</t>
  </si>
  <si>
    <t xml:space="preserve">MENU MIX THRESHOLD   ( = factor / item count )</t>
  </si>
  <si>
    <t xml:space="preserve">Menu mix % at or above this = "High" popularity.</t>
  </si>
  <si>
    <t xml:space="preserve">AVERAGE CONTRIBUTION MARGIN (weighted, auto)</t>
  </si>
  <si>
    <t xml:space="preserve">Total contribution divided by total units. Contribution margin at or above this = "High" margin.</t>
  </si>
  <si>
    <t xml:space="preserve">Category</t>
  </si>
  <si>
    <t xml:space="preserve">Item name</t>
  </si>
  <si>
    <t xml:space="preserve">Units sold
(period)</t>
  </si>
  <si>
    <t xml:space="preserve">Menu price</t>
  </si>
  <si>
    <t xml:space="preserve">Plate cost</t>
  </si>
  <si>
    <t xml:space="preserve">Contribution
margin</t>
  </si>
  <si>
    <t xml:space="preserve">Total
contribution</t>
  </si>
  <si>
    <t xml:space="preserve">Food
cost %</t>
  </si>
  <si>
    <t xml:space="preserve">Menu
mix %</t>
  </si>
  <si>
    <t xml:space="preserve">Popularity
class</t>
  </si>
  <si>
    <t xml:space="preserve">Margin
class</t>
  </si>
  <si>
    <t xml:space="preserve">QUADRANT</t>
  </si>
  <si>
    <t xml:space="preserve">Recommended action</t>
  </si>
  <si>
    <t xml:space="preserve">Mains</t>
  </si>
  <si>
    <t xml:space="preserve">Chicken Biryani</t>
  </si>
  <si>
    <t xml:space="preserve">Lamb Rogan Josh</t>
  </si>
  <si>
    <t xml:space="preserve">Butter Chicken</t>
  </si>
  <si>
    <t xml:space="preserve">Paneer Tikka Masala</t>
  </si>
  <si>
    <t xml:space="preserve">Vegetable Korma</t>
  </si>
  <si>
    <t xml:space="preserve">Grill</t>
  </si>
  <si>
    <t xml:space="preserve">Chicken Seekh Kebab</t>
  </si>
  <si>
    <t xml:space="preserve">Lamb Chops (4 pc)</t>
  </si>
  <si>
    <t xml:space="preserve">Starters</t>
  </si>
  <si>
    <t xml:space="preserve">Samosa (2 pc)</t>
  </si>
  <si>
    <t xml:space="preserve">Chicken 65</t>
  </si>
  <si>
    <t xml:space="preserve">Breads</t>
  </si>
  <si>
    <t xml:space="preserve">Garlic Naan</t>
  </si>
  <si>
    <t xml:space="preserve">Cafe</t>
  </si>
  <si>
    <t xml:space="preserve">Masala Chai</t>
  </si>
  <si>
    <t xml:space="preserve">Mango Lassi</t>
  </si>
  <si>
    <t xml:space="preserve">TOTALS / WEIGHTED AVERAGE</t>
  </si>
  <si>
    <t xml:space="preserve">ACTION LOOKUP TABLE  (the Recommended action column reads this with INDEX/MATCH - edit the wording if you like)</t>
  </si>
  <si>
    <t xml:space="preserve">Quadrant</t>
  </si>
  <si>
    <t xml:space="preserve">⭐ Star</t>
  </si>
  <si>
    <t xml:space="preserve">PROMOTE &amp; PROTECT. High sales, high margin. Keep the recipe, spec and portion identical every single time. Feature it on the menu, the counter and online. Test a small price rise (2-4%) - Stars usually absorb it.</t>
  </si>
  <si>
    <t xml:space="preserve">🐴 Plowhorse</t>
  </si>
  <si>
    <t xml:space="preserve">RE-ENGINEER THE MARGIN. Loved, but it does not pay. Trim plate cost (portion, garnish, protein spec, supplier), raise price modestly, or bundle it with a high-margin side or drink. Never remove it - it is why people walk in.</t>
  </si>
  <si>
    <t xml:space="preserve">🧩 Puzzle</t>
  </si>
  <si>
    <t xml:space="preserve">SELL IT HARDER OR REPOSITION. Great margin, few takers. Move it to the top-right of the menu, rename it, add a photo, make it a server special. If sales do not move in one menu cycle, cut the price to buy volume - or retire it.</t>
  </si>
  <si>
    <t xml:space="preserve">🐕 Dog</t>
  </si>
  <si>
    <t xml:space="preserve">REMOVE OR REINVENT. Low sales, low margin, and it still costs you inventory, prep labour and menu space. Delete it, or rebuild it into a genuinely different dish. Keep only if it is a true dietary or loyalty must-have.</t>
  </si>
  <si>
    <t xml:space="preserve">NOTES &amp; ASSUMPTIONS</t>
  </si>
  <si>
    <t xml:space="preserve">- Use ONE consistent period for every item - a full month or a full quarter. Mixing periods invents Dogs that are not Dogs.</t>
  </si>
  <si>
    <t xml:space="preserve">- Plate cost = raw ingredient cost of the plated portion only, including garnish and any packaging you give away. It excludes labour, rent and card fees. Use the Novaryq Recipe Costing Calculator to build it properly.</t>
  </si>
  <si>
    <t xml:space="preserve">- The 70% popularity rule is the standard Kasavana &amp; Smith menu-engineering convention: an item is "popular" if its menu mix reaches 70% of an equal share (100% / number of items). It is a convention, not a law - the yellow cell lets you change it.</t>
  </si>
  <si>
    <t xml:space="preserve">- Average contribution margin is UNIT-WEIGHTED (total contribution / total units), not a plain average of the item margins. This is the correct comparison and stops one rarely-sold $28 dish from dragging the bar up.</t>
  </si>
  <si>
    <t xml:space="preserve">- Contribution margin, not food cost %, decides the winners. A $4.50 naan at 19% food cost contributes $3.65; a $28.95 lamb chop at 46% food cost contributes $15.75. The bank deposits dollars, not percentages.</t>
  </si>
  <si>
    <t xml:space="preserve">- Analyse within a category as well as across the whole menu. A dessert will almost always look like a Dog next to mains - copy the sheet and run desserts on their own.</t>
  </si>
  <si>
    <t xml:space="preserve">- Menu mix % is share of UNITS, not share of revenue. That is deliberate: menu engineering asks what guests choose.</t>
  </si>
  <si>
    <t xml:space="preserve">- Adding rows: insert INSIDE the table (between the first and last item rows) so the SUM, COUNTIF and threshold ranges stretch automatically. Rows added underneath the last item will be ignored.</t>
  </si>
  <si>
    <t xml:space="preserve">- Example items are illustrative only. Prices and costs are made up for demonstration and are not a benchmark.</t>
  </si>
  <si>
    <t xml:space="preserve">- Built by Novaryq (novaryq.com). Free to use and share. No warranty - verify against your own POS sales-mix report.</t>
  </si>
  <si>
    <t xml:space="preserve">How to Use This Worksheet</t>
  </si>
  <si>
    <t xml:space="preserve">Menu engineering in plain operator language: what the four quadrants mean and what to actually do on Monday morning.</t>
  </si>
  <si>
    <t xml:space="preserve">LEGEND: this tab is reference only - nothing here needs editing. All inputs live on the "Menu Items" tab (blue cells).</t>
  </si>
  <si>
    <t xml:space="preserve">STEP 1 - Pull the data (20 minutes)</t>
  </si>
  <si>
    <t xml:space="preserve">From your POS, export a sales-mix / product-mix report for one complete period (a month is ideal, a quarter if you are quiet). You need two columns: item name and units sold. Then get the menu price and the plate cost for each item. Plate cost is the raw ingredient cost of the portion as it leaves the pass - build it in the Novaryq Recipe Costing Calculator if you do not already have it.</t>
  </si>
  <si>
    <t xml:space="preserve">STEP 2 - Type it into the "Menu Items" tab</t>
  </si>
  <si>
    <t xml:space="preserve">Fill only the blue columns: Category, Item name, Units sold, Menu price, Plate cost. Everything else - margin, mix, class, quadrant, action - calculates itself. Do not delete the two yellow threshold cells; every classification formula reads them.</t>
  </si>
  <si>
    <t xml:space="preserve">STEP 3 - Read the four quadrants</t>
  </si>
  <si>
    <t xml:space="preserve">⭐ Star   -   HIGH popularity  +  HIGH margin</t>
  </si>
  <si>
    <t xml:space="preserve">What it is: Your best dishes. They sell well AND they pay well.</t>
  </si>
  <si>
    <t xml:space="preserve">What to do: Protect them obsessively. Same recipe, same spec, same portion, every service - a Star that drifts is the fastest way to lose a reputation. Put them where eyes land first (top right of a page, first item in a section, the "chef recommends" slot). Never discount them. Test a 2-4% price increase; genuine Stars absorb it without losing volume. Make sure they are the photographed items online and the ones staff mention first.</t>
  </si>
  <si>
    <t xml:space="preserve">🐴 Plowhorse   -   HIGH popularity  +  LOW margin</t>
  </si>
  <si>
    <t xml:space="preserve">What it is: The crowd-pleasers that fill the room but leave little behind. Wings, naan, fries, the signature cheap classic.</t>
  </si>
  <si>
    <t xml:space="preserve">What to do: Do NOT delete these - they are often the reason guests choose you. Attack the cost instead: re-spec the protein, tighten the portion with a scoop or a scale, renegotiate the one or two ingredients that drive the cost, or drop a garnish nobody eats. Then raise the price a little; Plowhorses can usually take a modest rise because the perceived value is already high. Best of all, bundle: pair the Plowhorse with a high-margin drink or side so the ticket carries the margin the dish cannot.</t>
  </si>
  <si>
    <t xml:space="preserve">🧩 Puzzle   -   LOW popularity  +  HIGH margin</t>
  </si>
  <si>
    <t xml:space="preserve">What it is: Quietly profitable, but almost nobody orders them. Usually a menu-design or a naming problem, not a food problem.</t>
  </si>
  <si>
    <t xml:space="preserve">What to do: These are the fastest wins on the menu because the margin is already there - you only need volume. Move the item to a high-attention position, give it a better name and a one-line description, add a photo, make it the server special for two weeks, or offer a small staff incentive. Check the obvious blockers first: is it hard to find on the menu, hard to pronounce, or priced conspicuously above everything around it? If a full menu cycle of promotion moves nothing, cut the price to buy volume - or retire it.</t>
  </si>
  <si>
    <t xml:space="preserve">🐕 Dog   -   LOW popularity  +  LOW margin</t>
  </si>
  <si>
    <t xml:space="preserve">What it is: Few orders, little margin, and it still consumes inventory, prep labour, fridge space and menu real estate.</t>
  </si>
  <si>
    <t xml:space="preserve">What to do: Default answer: remove it. Every Dog you delete simplifies purchasing, shortens prep, reduces waste and makes the rest of the menu easier to read. Keep one only if it is a genuine dietary must-have (the sole vegan or gluten-free option), a loyalty dish for regulars who would notice, or an ingredient you already carry for something else. Otherwise reinvent it into a genuinely different dish and re-measure next period.</t>
  </si>
  <si>
    <t xml:space="preserve">STEP 4 - Change ONE thing, then measure again</t>
  </si>
  <si>
    <t xml:space="preserve">Menu engineering is a loop, not a report. Pick a handful of moves - promote two Stars, re-cost one Plowhorse, reposition one Puzzle, delete one Dog - then run the same report next period and see what actually moved. Change ten things at once and you will never know which one worked.</t>
  </si>
  <si>
    <t xml:space="preserve">COMMON MISTAKES</t>
  </si>
  <si>
    <t xml:space="preserve">- Chasing food cost % instead of contribution margin. A low-percentage item that nobody orders contributes nothing.</t>
  </si>
  <si>
    <t xml:space="preserve">- Using guessed plate costs. Garbage in, confident garbage out - cost the recipes properly first.</t>
  </si>
  <si>
    <t xml:space="preserve">- Comparing across an entire menu with wildly different price points. Run categories separately as well.</t>
  </si>
  <si>
    <t xml:space="preserve">- Deleting Plowhorses because they "lose money". They usually bring the guest through the door; fix the cost, not the menu.</t>
  </si>
  <si>
    <t xml:space="preserve">- Doing it once. Supplier prices move every quarter - so does the quadrant map.</t>
  </si>
  <si>
    <t xml:space="preserve">- Forgetting third-party delivery. Marketplace commission of 15-30% can flip a Star into a Dog on that channel alone. Consider running a second copy of the sheet with delivery prices and commission included in plate cost.</t>
  </si>
  <si>
    <t xml:space="preserve">Method reference: Kasavana &amp; Smith menu engineering (1982), still the standard framework in hospitality operations. Nothing in this workbook is accounting or financial advice. Built by Novaryq (novaryq.com) - free to use and share.</t>
  </si>
</sst>
</file>

<file path=xl/styles.xml><?xml version="1.0" encoding="utf-8"?>
<styleSheet xmlns="http://schemas.openxmlformats.org/spreadsheetml/2006/main">
  <numFmts count="7">
    <numFmt numFmtId="164" formatCode="General"/>
    <numFmt numFmtId="165" formatCode="0%"/>
    <numFmt numFmtId="166" formatCode="0"/>
    <numFmt numFmtId="167" formatCode="0.00%"/>
    <numFmt numFmtId="168" formatCode="\$#,##0.00;&quot;($&quot;#,##0.00\);\-"/>
    <numFmt numFmtId="169" formatCode="#,##0"/>
    <numFmt numFmtId="170" formatCode="0.0%"/>
  </numFmts>
  <fonts count="19">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10"/>
      <color rgb="FF595959"/>
      <name val="Arial"/>
      <family val="0"/>
      <charset val="1"/>
    </font>
    <font>
      <sz val="9"/>
      <color rgb="FF0000FF"/>
      <name val="Arial"/>
      <family val="0"/>
      <charset val="1"/>
    </font>
    <font>
      <i val="true"/>
      <sz val="9"/>
      <color rgb="FFC00000"/>
      <name val="Arial"/>
      <family val="0"/>
      <charset val="1"/>
    </font>
    <font>
      <b val="true"/>
      <sz val="11"/>
      <color rgb="FF1F3864"/>
      <name val="Arial"/>
      <family val="0"/>
      <charset val="1"/>
    </font>
    <font>
      <sz val="10"/>
      <color rgb="FF000000"/>
      <name val="Arial"/>
      <family val="0"/>
      <charset val="1"/>
    </font>
    <font>
      <sz val="10"/>
      <color rgb="FF0000FF"/>
      <name val="Arial"/>
      <family val="0"/>
      <charset val="1"/>
    </font>
    <font>
      <i val="true"/>
      <sz val="9"/>
      <color rgb="FF808080"/>
      <name val="Arial"/>
      <family val="0"/>
      <charset val="1"/>
    </font>
    <font>
      <b val="true"/>
      <sz val="10"/>
      <color rgb="FF000000"/>
      <name val="Arial"/>
      <family val="0"/>
      <charset val="1"/>
    </font>
    <font>
      <sz val="9"/>
      <color rgb="FF000000"/>
      <name val="Arial"/>
      <family val="0"/>
      <charset val="1"/>
    </font>
    <font>
      <sz val="9"/>
      <color rgb="FF404040"/>
      <name val="Arial"/>
      <family val="0"/>
      <charset val="1"/>
    </font>
    <font>
      <b val="true"/>
      <sz val="12"/>
      <color rgb="FF1F3864"/>
      <name val="Arial"/>
      <family val="0"/>
      <charset val="1"/>
    </font>
    <font>
      <b val="true"/>
      <sz val="11"/>
      <color rgb="FF000000"/>
      <name val="Arial"/>
      <family val="0"/>
      <charset val="1"/>
    </font>
    <font>
      <sz val="10"/>
      <color rgb="FF404040"/>
      <name val="Arial"/>
      <family val="0"/>
      <charset val="1"/>
    </font>
    <font>
      <sz val="10"/>
      <color rgb="FF808080"/>
      <name val="Arial"/>
      <family val="0"/>
      <charset val="1"/>
    </font>
  </fonts>
  <fills count="6">
    <fill>
      <patternFill patternType="none"/>
    </fill>
    <fill>
      <patternFill patternType="gray125"/>
    </fill>
    <fill>
      <patternFill patternType="solid">
        <fgColor rgb="FFFFFF00"/>
        <bgColor rgb="FFFFFF00"/>
      </patternFill>
    </fill>
    <fill>
      <patternFill patternType="solid">
        <fgColor rgb="FFD9D9D9"/>
        <bgColor rgb="FFEDEDED"/>
      </patternFill>
    </fill>
    <fill>
      <patternFill patternType="solid">
        <fgColor rgb="FFEDEDED"/>
        <bgColor rgb="FFFFF2CC"/>
      </patternFill>
    </fill>
    <fill>
      <patternFill patternType="solid">
        <fgColor rgb="FFFFF2CC"/>
        <bgColor rgb="FFEDEDED"/>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5" fontId="10" fillId="2"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9"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7" fontId="12" fillId="2" borderId="1" xfId="0" applyFont="true" applyBorder="true" applyAlignment="true" applyProtection="false">
      <alignment horizontal="center" vertical="center" textRotation="0" wrapText="false" indent="0" shrinkToFit="false"/>
      <protection locked="true" hidden="false"/>
    </xf>
    <xf numFmtId="168" fontId="12" fillId="2"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true" applyProtection="false">
      <alignment horizontal="center" vertical="center" textRotation="0" wrapText="false" indent="0" shrinkToFit="false"/>
      <protection locked="true" hidden="false"/>
    </xf>
    <xf numFmtId="168" fontId="10" fillId="0" borderId="1" xfId="0" applyFont="true" applyBorder="true" applyAlignment="false" applyProtection="false">
      <alignment horizontal="general" vertical="bottom" textRotation="0" wrapText="false" indent="0" shrinkToFit="false"/>
      <protection locked="true" hidden="false"/>
    </xf>
    <xf numFmtId="168" fontId="9" fillId="0" borderId="1" xfId="0" applyFont="true" applyBorder="true" applyAlignment="false" applyProtection="false">
      <alignment horizontal="general" vertical="bottom" textRotation="0" wrapText="false" indent="0" shrinkToFit="false"/>
      <protection locked="true" hidden="false"/>
    </xf>
    <xf numFmtId="170" fontId="9"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2" fillId="4" borderId="1" xfId="0" applyFont="true" applyBorder="true" applyAlignment="false" applyProtection="false">
      <alignment horizontal="general" vertical="bottom" textRotation="0" wrapText="false" indent="0" shrinkToFit="false"/>
      <protection locked="true" hidden="false"/>
    </xf>
    <xf numFmtId="164" fontId="9" fillId="4" borderId="1" xfId="0" applyFont="true" applyBorder="true" applyAlignment="false" applyProtection="false">
      <alignment horizontal="general" vertical="bottom" textRotation="0" wrapText="false" indent="0" shrinkToFit="false"/>
      <protection locked="true" hidden="false"/>
    </xf>
    <xf numFmtId="169" fontId="12" fillId="4" borderId="1" xfId="0" applyFont="true" applyBorder="true" applyAlignment="true" applyProtection="false">
      <alignment horizontal="center" vertical="center" textRotation="0" wrapText="false" indent="0" shrinkToFit="false"/>
      <protection locked="true" hidden="false"/>
    </xf>
    <xf numFmtId="168" fontId="12" fillId="4" borderId="1" xfId="0" applyFont="true" applyBorder="true" applyAlignment="false" applyProtection="false">
      <alignment horizontal="general" vertical="bottom" textRotation="0" wrapText="false" indent="0" shrinkToFit="false"/>
      <protection locked="true" hidden="false"/>
    </xf>
    <xf numFmtId="170" fontId="12" fillId="4"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4" fontId="12" fillId="3" borderId="1" xfId="0" applyFont="true" applyBorder="true" applyAlignment="false" applyProtection="false">
      <alignment horizontal="general" vertical="bottom" textRotation="0" wrapText="fals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16" fillId="5" borderId="1"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4" fontId="18" fillId="0" borderId="0" xfId="0" applyFont="true" applyBorder="fals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DEDED"/>
      <rgbColor rgb="FFC0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2" ySplit="12" topLeftCell="C13" activePane="bottomRight" state="frozen"/>
      <selection pane="topLeft" activeCell="A1" activeCellId="0" sqref="A1"/>
      <selection pane="topRight" activeCell="C1" activeCellId="0" sqref="C1"/>
      <selection pane="bottomLeft" activeCell="A13" activeCellId="0" sqref="A13"/>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26"/>
    <col collapsed="false" customWidth="true" hidden="false" outlineLevel="0" max="3" min="3" style="0" width="10"/>
    <col collapsed="false" customWidth="true" hidden="false" outlineLevel="0" max="5" min="4" style="0" width="11"/>
    <col collapsed="false" customWidth="true" hidden="false" outlineLevel="0" max="7" min="6" style="0" width="13"/>
    <col collapsed="false" customWidth="true" hidden="false" outlineLevel="0" max="9" min="8" style="0" width="9"/>
    <col collapsed="false" customWidth="true" hidden="false" outlineLevel="0" max="10" min="10" style="0" width="11"/>
    <col collapsed="false" customWidth="true" hidden="false" outlineLevel="0" max="11" min="11" style="0" width="10"/>
    <col collapsed="false" customWidth="true" hidden="false" outlineLevel="0" max="12" min="12" style="0" width="15"/>
    <col collapsed="false" customWidth="true" hidden="false" outlineLevel="0" max="13" min="13" style="0" width="58"/>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4" customFormat="false" ht="15" hidden="false" customHeight="false" outlineLevel="0" collapsed="false">
      <c r="A4" s="4" t="s">
        <v>3</v>
      </c>
    </row>
    <row r="6" customFormat="false" ht="15" hidden="false" customHeight="false" outlineLevel="0" collapsed="false">
      <c r="A6" s="5" t="s">
        <v>4</v>
      </c>
    </row>
    <row r="7" customFormat="false" ht="15" hidden="false" customHeight="false" outlineLevel="0" collapsed="false">
      <c r="A7" s="6" t="s">
        <v>5</v>
      </c>
      <c r="B7" s="7" t="n">
        <v>0.7</v>
      </c>
      <c r="C7" s="8" t="s">
        <v>6</v>
      </c>
    </row>
    <row r="8" customFormat="false" ht="15" hidden="false" customHeight="false" outlineLevel="0" collapsed="false">
      <c r="A8" s="6" t="s">
        <v>7</v>
      </c>
      <c r="B8" s="9" t="n">
        <f aca="false">COUNTIF($C$13:$C$24,"&gt;0")</f>
        <v>12</v>
      </c>
      <c r="C8" s="8" t="s">
        <v>8</v>
      </c>
    </row>
    <row r="9" customFormat="false" ht="15" hidden="false" customHeight="false" outlineLevel="0" collapsed="false">
      <c r="A9" s="10" t="s">
        <v>9</v>
      </c>
      <c r="B9" s="11" t="n">
        <f aca="false">IFERROR($B$7/$B$8,"")</f>
        <v>0.0583333333333333</v>
      </c>
      <c r="C9" s="8" t="s">
        <v>10</v>
      </c>
    </row>
    <row r="10" customFormat="false" ht="15" hidden="false" customHeight="false" outlineLevel="0" collapsed="false">
      <c r="A10" s="10" t="s">
        <v>11</v>
      </c>
      <c r="B10" s="12" t="n">
        <f aca="false">IFERROR($G$25/$C$25,"")</f>
        <v>8.37831661092531</v>
      </c>
      <c r="C10" s="8" t="s">
        <v>12</v>
      </c>
    </row>
    <row r="12" customFormat="false" ht="33.75" hidden="false" customHeight="true" outlineLevel="0" collapsed="false">
      <c r="A12" s="13" t="s">
        <v>13</v>
      </c>
      <c r="B12" s="13" t="s">
        <v>14</v>
      </c>
      <c r="C12" s="13" t="s">
        <v>15</v>
      </c>
      <c r="D12" s="13" t="s">
        <v>16</v>
      </c>
      <c r="E12" s="13" t="s">
        <v>17</v>
      </c>
      <c r="F12" s="13" t="s">
        <v>18</v>
      </c>
      <c r="G12" s="13" t="s">
        <v>19</v>
      </c>
      <c r="H12" s="13" t="s">
        <v>20</v>
      </c>
      <c r="I12" s="13" t="s">
        <v>21</v>
      </c>
      <c r="J12" s="13" t="s">
        <v>22</v>
      </c>
      <c r="K12" s="13" t="s">
        <v>23</v>
      </c>
      <c r="L12" s="13" t="s">
        <v>24</v>
      </c>
      <c r="M12" s="13" t="s">
        <v>25</v>
      </c>
    </row>
    <row r="13" customFormat="false" ht="30" hidden="false" customHeight="true" outlineLevel="0" collapsed="false">
      <c r="A13" s="14" t="s">
        <v>26</v>
      </c>
      <c r="B13" s="14" t="s">
        <v>27</v>
      </c>
      <c r="C13" s="15" t="n">
        <v>420</v>
      </c>
      <c r="D13" s="16" t="n">
        <v>18.95</v>
      </c>
      <c r="E13" s="16" t="n">
        <v>4.55</v>
      </c>
      <c r="F13" s="17" t="n">
        <f aca="false">IF($D13="","",$D13-$E13)</f>
        <v>14.4</v>
      </c>
      <c r="G13" s="17" t="n">
        <f aca="false">IF(OR($C13="",$D13=""),"",$F13*$C13)</f>
        <v>6048</v>
      </c>
      <c r="H13" s="18" t="n">
        <f aca="false">IFERROR($E13/$D13,"")</f>
        <v>0.240105540897098</v>
      </c>
      <c r="I13" s="18" t="n">
        <f aca="false">IFERROR($C13/$C$25,"")</f>
        <v>0.0936454849498328</v>
      </c>
      <c r="J13" s="19" t="str">
        <f aca="false">IF($C13="","",IF($I13&gt;=$B$9,"High","Low"))</f>
        <v>High</v>
      </c>
      <c r="K13" s="19" t="str">
        <f aca="false">IF($D13="","",IF($F13&gt;=$B$10,"High","Low"))</f>
        <v>High</v>
      </c>
      <c r="L13" s="20" t="str">
        <f aca="false">IF($D13="","",IF(AND($J13="High",$K13="High"),"⭐ Star",IF(AND($J13="High",$K13="Low"),"🐴 Plowhorse",IF(AND($J13="Low",$K13="High"),"🧩 Puzzle","🐕 Dog"))))</f>
        <v>⭐ Star</v>
      </c>
      <c r="M13" s="21" t="str">
        <f aca="false">IFERROR(INDEX($B$29:$B$32,MATCH($L13,$A$29:$A$32,0)),"")</f>
        <v>PROMOTE &amp; PROTECT. High sales, high margin. Keep the recipe, spec and portion identical every single time. Feature it on the menu, the counter and online. Test a small price rise (2-4%) - Stars usually absorb it.</v>
      </c>
    </row>
    <row r="14" customFormat="false" ht="30" hidden="false" customHeight="true" outlineLevel="0" collapsed="false">
      <c r="A14" s="14" t="s">
        <v>26</v>
      </c>
      <c r="B14" s="14" t="s">
        <v>28</v>
      </c>
      <c r="C14" s="15" t="n">
        <v>180</v>
      </c>
      <c r="D14" s="16" t="n">
        <v>21.95</v>
      </c>
      <c r="E14" s="16" t="n">
        <v>7.1</v>
      </c>
      <c r="F14" s="17" t="n">
        <f aca="false">IF($D14="","",$D14-$E14)</f>
        <v>14.85</v>
      </c>
      <c r="G14" s="17" t="n">
        <f aca="false">IF(OR($C14="",$D14=""),"",$F14*$C14)</f>
        <v>2673</v>
      </c>
      <c r="H14" s="18" t="n">
        <f aca="false">IFERROR($E14/$D14,"")</f>
        <v>0.323462414578588</v>
      </c>
      <c r="I14" s="18" t="n">
        <f aca="false">IFERROR($C14/$C$25,"")</f>
        <v>0.0401337792642141</v>
      </c>
      <c r="J14" s="19" t="str">
        <f aca="false">IF($C14="","",IF($I14&gt;=$B$9,"High","Low"))</f>
        <v>Low</v>
      </c>
      <c r="K14" s="19" t="str">
        <f aca="false">IF($D14="","",IF($F14&gt;=$B$10,"High","Low"))</f>
        <v>High</v>
      </c>
      <c r="L14" s="20" t="str">
        <f aca="false">IF($D14="","",IF(AND($J14="High",$K14="High"),"⭐ Star",IF(AND($J14="High",$K14="Low"),"🐴 Plowhorse",IF(AND($J14="Low",$K14="High"),"🧩 Puzzle","🐕 Dog"))))</f>
        <v>🧩 Puzzle</v>
      </c>
      <c r="M14" s="21" t="str">
        <f aca="false">IFERROR(INDEX($B$29:$B$32,MATCH($L14,$A$29:$A$32,0)),"")</f>
        <v>SELL IT HARDER OR REPOSITION. Great margin, few takers. Move it to the top-right of the menu, rename it, add a photo, make it a server special. If sales do not move in one menu cycle, cut the price to buy volume - or retire it.</v>
      </c>
    </row>
    <row r="15" customFormat="false" ht="30" hidden="false" customHeight="true" outlineLevel="0" collapsed="false">
      <c r="A15" s="14" t="s">
        <v>26</v>
      </c>
      <c r="B15" s="14" t="s">
        <v>29</v>
      </c>
      <c r="C15" s="15" t="n">
        <v>510</v>
      </c>
      <c r="D15" s="16" t="n">
        <v>19.5</v>
      </c>
      <c r="E15" s="16" t="n">
        <v>5.4</v>
      </c>
      <c r="F15" s="17" t="n">
        <f aca="false">IF($D15="","",$D15-$E15)</f>
        <v>14.1</v>
      </c>
      <c r="G15" s="17" t="n">
        <f aca="false">IF(OR($C15="",$D15=""),"",$F15*$C15)</f>
        <v>7191</v>
      </c>
      <c r="H15" s="18" t="n">
        <f aca="false">IFERROR($E15/$D15,"")</f>
        <v>0.276923076923077</v>
      </c>
      <c r="I15" s="18" t="n">
        <f aca="false">IFERROR($C15/$C$25,"")</f>
        <v>0.11371237458194</v>
      </c>
      <c r="J15" s="19" t="str">
        <f aca="false">IF($C15="","",IF($I15&gt;=$B$9,"High","Low"))</f>
        <v>High</v>
      </c>
      <c r="K15" s="19" t="str">
        <f aca="false">IF($D15="","",IF($F15&gt;=$B$10,"High","Low"))</f>
        <v>High</v>
      </c>
      <c r="L15" s="20" t="str">
        <f aca="false">IF($D15="","",IF(AND($J15="High",$K15="High"),"⭐ Star",IF(AND($J15="High",$K15="Low"),"🐴 Plowhorse",IF(AND($J15="Low",$K15="High"),"🧩 Puzzle","🐕 Dog"))))</f>
        <v>⭐ Star</v>
      </c>
      <c r="M15" s="21" t="str">
        <f aca="false">IFERROR(INDEX($B$29:$B$32,MATCH($L15,$A$29:$A$32,0)),"")</f>
        <v>PROMOTE &amp; PROTECT. High sales, high margin. Keep the recipe, spec and portion identical every single time. Feature it on the menu, the counter and online. Test a small price rise (2-4%) - Stars usually absorb it.</v>
      </c>
    </row>
    <row r="16" customFormat="false" ht="30" hidden="false" customHeight="true" outlineLevel="0" collapsed="false">
      <c r="A16" s="14" t="s">
        <v>26</v>
      </c>
      <c r="B16" s="14" t="s">
        <v>30</v>
      </c>
      <c r="C16" s="15" t="n">
        <v>240</v>
      </c>
      <c r="D16" s="16" t="n">
        <v>17.95</v>
      </c>
      <c r="E16" s="16" t="n">
        <v>4.1</v>
      </c>
      <c r="F16" s="17" t="n">
        <f aca="false">IF($D16="","",$D16-$E16)</f>
        <v>13.85</v>
      </c>
      <c r="G16" s="17" t="n">
        <f aca="false">IF(OR($C16="",$D16=""),"",$F16*$C16)</f>
        <v>3324</v>
      </c>
      <c r="H16" s="18" t="n">
        <f aca="false">IFERROR($E16/$D16,"")</f>
        <v>0.228412256267409</v>
      </c>
      <c r="I16" s="18" t="n">
        <f aca="false">IFERROR($C16/$C$25,"")</f>
        <v>0.0535117056856187</v>
      </c>
      <c r="J16" s="19" t="str">
        <f aca="false">IF($C16="","",IF($I16&gt;=$B$9,"High","Low"))</f>
        <v>Low</v>
      </c>
      <c r="K16" s="19" t="str">
        <f aca="false">IF($D16="","",IF($F16&gt;=$B$10,"High","Low"))</f>
        <v>High</v>
      </c>
      <c r="L16" s="20" t="str">
        <f aca="false">IF($D16="","",IF(AND($J16="High",$K16="High"),"⭐ Star",IF(AND($J16="High",$K16="Low"),"🐴 Plowhorse",IF(AND($J16="Low",$K16="High"),"🧩 Puzzle","🐕 Dog"))))</f>
        <v>🧩 Puzzle</v>
      </c>
      <c r="M16" s="21" t="str">
        <f aca="false">IFERROR(INDEX($B$29:$B$32,MATCH($L16,$A$29:$A$32,0)),"")</f>
        <v>SELL IT HARDER OR REPOSITION. Great margin, few takers. Move it to the top-right of the menu, rename it, add a photo, make it a server special. If sales do not move in one menu cycle, cut the price to buy volume - or retire it.</v>
      </c>
    </row>
    <row r="17" customFormat="false" ht="30" hidden="false" customHeight="true" outlineLevel="0" collapsed="false">
      <c r="A17" s="14" t="s">
        <v>26</v>
      </c>
      <c r="B17" s="14" t="s">
        <v>31</v>
      </c>
      <c r="C17" s="15" t="n">
        <v>130</v>
      </c>
      <c r="D17" s="16" t="n">
        <v>16.5</v>
      </c>
      <c r="E17" s="16" t="n">
        <v>3.25</v>
      </c>
      <c r="F17" s="17" t="n">
        <f aca="false">IF($D17="","",$D17-$E17)</f>
        <v>13.25</v>
      </c>
      <c r="G17" s="17" t="n">
        <f aca="false">IF(OR($C17="",$D17=""),"",$F17*$C17)</f>
        <v>1722.5</v>
      </c>
      <c r="H17" s="18" t="n">
        <f aca="false">IFERROR($E17/$D17,"")</f>
        <v>0.196969696969697</v>
      </c>
      <c r="I17" s="18" t="n">
        <f aca="false">IFERROR($C17/$C$25,"")</f>
        <v>0.0289855072463768</v>
      </c>
      <c r="J17" s="19" t="str">
        <f aca="false">IF($C17="","",IF($I17&gt;=$B$9,"High","Low"))</f>
        <v>Low</v>
      </c>
      <c r="K17" s="19" t="str">
        <f aca="false">IF($D17="","",IF($F17&gt;=$B$10,"High","Low"))</f>
        <v>High</v>
      </c>
      <c r="L17" s="20" t="str">
        <f aca="false">IF($D17="","",IF(AND($J17="High",$K17="High"),"⭐ Star",IF(AND($J17="High",$K17="Low"),"🐴 Plowhorse",IF(AND($J17="Low",$K17="High"),"🧩 Puzzle","🐕 Dog"))))</f>
        <v>🧩 Puzzle</v>
      </c>
      <c r="M17" s="21" t="str">
        <f aca="false">IFERROR(INDEX($B$29:$B$32,MATCH($L17,$A$29:$A$32,0)),"")</f>
        <v>SELL IT HARDER OR REPOSITION. Great margin, few takers. Move it to the top-right of the menu, rename it, add a photo, make it a server special. If sales do not move in one menu cycle, cut the price to buy volume - or retire it.</v>
      </c>
    </row>
    <row r="18" customFormat="false" ht="30" hidden="false" customHeight="true" outlineLevel="0" collapsed="false">
      <c r="A18" s="14" t="s">
        <v>32</v>
      </c>
      <c r="B18" s="14" t="s">
        <v>33</v>
      </c>
      <c r="C18" s="15" t="n">
        <v>300</v>
      </c>
      <c r="D18" s="16" t="n">
        <v>15.95</v>
      </c>
      <c r="E18" s="16" t="n">
        <v>4.8</v>
      </c>
      <c r="F18" s="17" t="n">
        <f aca="false">IF($D18="","",$D18-$E18)</f>
        <v>11.15</v>
      </c>
      <c r="G18" s="17" t="n">
        <f aca="false">IF(OR($C18="",$D18=""),"",$F18*$C18)</f>
        <v>3345</v>
      </c>
      <c r="H18" s="18" t="n">
        <f aca="false">IFERROR($E18/$D18,"")</f>
        <v>0.300940438871473</v>
      </c>
      <c r="I18" s="18" t="n">
        <f aca="false">IFERROR($C18/$C$25,"")</f>
        <v>0.0668896321070234</v>
      </c>
      <c r="J18" s="19" t="str">
        <f aca="false">IF($C18="","",IF($I18&gt;=$B$9,"High","Low"))</f>
        <v>High</v>
      </c>
      <c r="K18" s="19" t="str">
        <f aca="false">IF($D18="","",IF($F18&gt;=$B$10,"High","Low"))</f>
        <v>High</v>
      </c>
      <c r="L18" s="20" t="str">
        <f aca="false">IF($D18="","",IF(AND($J18="High",$K18="High"),"⭐ Star",IF(AND($J18="High",$K18="Low"),"🐴 Plowhorse",IF(AND($J18="Low",$K18="High"),"🧩 Puzzle","🐕 Dog"))))</f>
        <v>⭐ Star</v>
      </c>
      <c r="M18" s="21" t="str">
        <f aca="false">IFERROR(INDEX($B$29:$B$32,MATCH($L18,$A$29:$A$32,0)),"")</f>
        <v>PROMOTE &amp; PROTECT. High sales, high margin. Keep the recipe, spec and portion identical every single time. Feature it on the menu, the counter and online. Test a small price rise (2-4%) - Stars usually absorb it.</v>
      </c>
    </row>
    <row r="19" customFormat="false" ht="30" hidden="false" customHeight="true" outlineLevel="0" collapsed="false">
      <c r="A19" s="14" t="s">
        <v>32</v>
      </c>
      <c r="B19" s="14" t="s">
        <v>34</v>
      </c>
      <c r="C19" s="15" t="n">
        <v>95</v>
      </c>
      <c r="D19" s="16" t="n">
        <v>28.95</v>
      </c>
      <c r="E19" s="16" t="n">
        <v>13.2</v>
      </c>
      <c r="F19" s="17" t="n">
        <f aca="false">IF($D19="","",$D19-$E19)</f>
        <v>15.75</v>
      </c>
      <c r="G19" s="17" t="n">
        <f aca="false">IF(OR($C19="",$D19=""),"",$F19*$C19)</f>
        <v>1496.25</v>
      </c>
      <c r="H19" s="18" t="n">
        <f aca="false">IFERROR($E19/$D19,"")</f>
        <v>0.455958549222798</v>
      </c>
      <c r="I19" s="18" t="n">
        <f aca="false">IFERROR($C19/$C$25,"")</f>
        <v>0.0211817168338907</v>
      </c>
      <c r="J19" s="19" t="str">
        <f aca="false">IF($C19="","",IF($I19&gt;=$B$9,"High","Low"))</f>
        <v>Low</v>
      </c>
      <c r="K19" s="19" t="str">
        <f aca="false">IF($D19="","",IF($F19&gt;=$B$10,"High","Low"))</f>
        <v>High</v>
      </c>
      <c r="L19" s="20" t="str">
        <f aca="false">IF($D19="","",IF(AND($J19="High",$K19="High"),"⭐ Star",IF(AND($J19="High",$K19="Low"),"🐴 Plowhorse",IF(AND($J19="Low",$K19="High"),"🧩 Puzzle","🐕 Dog"))))</f>
        <v>🧩 Puzzle</v>
      </c>
      <c r="M19" s="21" t="str">
        <f aca="false">IFERROR(INDEX($B$29:$B$32,MATCH($L19,$A$29:$A$32,0)),"")</f>
        <v>SELL IT HARDER OR REPOSITION. Great margin, few takers. Move it to the top-right of the menu, rename it, add a photo, make it a server special. If sales do not move in one menu cycle, cut the price to buy volume - or retire it.</v>
      </c>
    </row>
    <row r="20" customFormat="false" ht="30" hidden="false" customHeight="true" outlineLevel="0" collapsed="false">
      <c r="A20" s="14" t="s">
        <v>35</v>
      </c>
      <c r="B20" s="14" t="s">
        <v>36</v>
      </c>
      <c r="C20" s="15" t="n">
        <v>640</v>
      </c>
      <c r="D20" s="16" t="n">
        <v>6.95</v>
      </c>
      <c r="E20" s="16" t="n">
        <v>1.35</v>
      </c>
      <c r="F20" s="17" t="n">
        <f aca="false">IF($D20="","",$D20-$E20)</f>
        <v>5.6</v>
      </c>
      <c r="G20" s="17" t="n">
        <f aca="false">IF(OR($C20="",$D20=""),"",$F20*$C20)</f>
        <v>3584</v>
      </c>
      <c r="H20" s="18" t="n">
        <f aca="false">IFERROR($E20/$D20,"")</f>
        <v>0.194244604316547</v>
      </c>
      <c r="I20" s="18" t="n">
        <f aca="false">IFERROR($C20/$C$25,"")</f>
        <v>0.142697881828317</v>
      </c>
      <c r="J20" s="19" t="str">
        <f aca="false">IF($C20="","",IF($I20&gt;=$B$9,"High","Low"))</f>
        <v>High</v>
      </c>
      <c r="K20" s="19" t="str">
        <f aca="false">IF($D20="","",IF($F20&gt;=$B$10,"High","Low"))</f>
        <v>Low</v>
      </c>
      <c r="L20" s="20" t="str">
        <f aca="false">IF($D20="","",IF(AND($J20="High",$K20="High"),"⭐ Star",IF(AND($J20="High",$K20="Low"),"🐴 Plowhorse",IF(AND($J20="Low",$K20="High"),"🧩 Puzzle","🐕 Dog"))))</f>
        <v>🐴 Plowhorse</v>
      </c>
      <c r="M20" s="21" t="str">
        <f aca="false">IFERROR(INDEX($B$29:$B$32,MATCH($L20,$A$29:$A$32,0)),"")</f>
        <v>RE-ENGINEER THE MARGIN. Loved, but it does not pay. Trim plate cost (portion, garnish, protein spec, supplier), raise price modestly, or bundle it with a high-margin side or drink. Never remove it - it is why people walk in.</v>
      </c>
    </row>
    <row r="21" customFormat="false" ht="30" hidden="false" customHeight="true" outlineLevel="0" collapsed="false">
      <c r="A21" s="14" t="s">
        <v>35</v>
      </c>
      <c r="B21" s="14" t="s">
        <v>37</v>
      </c>
      <c r="C21" s="15" t="n">
        <v>260</v>
      </c>
      <c r="D21" s="16" t="n">
        <v>12.95</v>
      </c>
      <c r="E21" s="16" t="n">
        <v>5.6</v>
      </c>
      <c r="F21" s="17" t="n">
        <f aca="false">IF($D21="","",$D21-$E21)</f>
        <v>7.35</v>
      </c>
      <c r="G21" s="17" t="n">
        <f aca="false">IF(OR($C21="",$D21=""),"",$F21*$C21)</f>
        <v>1911</v>
      </c>
      <c r="H21" s="18" t="n">
        <f aca="false">IFERROR($E21/$D21,"")</f>
        <v>0.432432432432432</v>
      </c>
      <c r="I21" s="18" t="n">
        <f aca="false">IFERROR($C21/$C$25,"")</f>
        <v>0.0579710144927536</v>
      </c>
      <c r="J21" s="19" t="str">
        <f aca="false">IF($C21="","",IF($I21&gt;=$B$9,"High","Low"))</f>
        <v>Low</v>
      </c>
      <c r="K21" s="19" t="str">
        <f aca="false">IF($D21="","",IF($F21&gt;=$B$10,"High","Low"))</f>
        <v>Low</v>
      </c>
      <c r="L21" s="20" t="str">
        <f aca="false">IF($D21="","",IF(AND($J21="High",$K21="High"),"⭐ Star",IF(AND($J21="High",$K21="Low"),"🐴 Plowhorse",IF(AND($J21="Low",$K21="High"),"🧩 Puzzle","🐕 Dog"))))</f>
        <v>🐕 Dog</v>
      </c>
      <c r="M21" s="21" t="str">
        <f aca="false">IFERROR(INDEX($B$29:$B$32,MATCH($L21,$A$29:$A$32,0)),"")</f>
        <v>REMOVE OR REINVENT. Low sales, low margin, and it still costs you inventory, prep labour and menu space. Delete it, or rebuild it into a genuinely different dish. Keep only if it is a true dietary or loyalty must-have.</v>
      </c>
    </row>
    <row r="22" customFormat="false" ht="30" hidden="false" customHeight="true" outlineLevel="0" collapsed="false">
      <c r="A22" s="14" t="s">
        <v>38</v>
      </c>
      <c r="B22" s="14" t="s">
        <v>39</v>
      </c>
      <c r="C22" s="15" t="n">
        <v>880</v>
      </c>
      <c r="D22" s="16" t="n">
        <v>4.5</v>
      </c>
      <c r="E22" s="16" t="n">
        <v>0.85</v>
      </c>
      <c r="F22" s="17" t="n">
        <f aca="false">IF($D22="","",$D22-$E22)</f>
        <v>3.65</v>
      </c>
      <c r="G22" s="17" t="n">
        <f aca="false">IF(OR($C22="",$D22=""),"",$F22*$C22)</f>
        <v>3212</v>
      </c>
      <c r="H22" s="18" t="n">
        <f aca="false">IFERROR($E22/$D22,"")</f>
        <v>0.188888888888889</v>
      </c>
      <c r="I22" s="18" t="n">
        <f aca="false">IFERROR($C22/$C$25,"")</f>
        <v>0.196209587513935</v>
      </c>
      <c r="J22" s="19" t="str">
        <f aca="false">IF($C22="","",IF($I22&gt;=$B$9,"High","Low"))</f>
        <v>High</v>
      </c>
      <c r="K22" s="19" t="str">
        <f aca="false">IF($D22="","",IF($F22&gt;=$B$10,"High","Low"))</f>
        <v>Low</v>
      </c>
      <c r="L22" s="20" t="str">
        <f aca="false">IF($D22="","",IF(AND($J22="High",$K22="High"),"⭐ Star",IF(AND($J22="High",$K22="Low"),"🐴 Plowhorse",IF(AND($J22="Low",$K22="High"),"🧩 Puzzle","🐕 Dog"))))</f>
        <v>🐴 Plowhorse</v>
      </c>
      <c r="M22" s="21" t="str">
        <f aca="false">IFERROR(INDEX($B$29:$B$32,MATCH($L22,$A$29:$A$32,0)),"")</f>
        <v>RE-ENGINEER THE MARGIN. Loved, but it does not pay. Trim plate cost (portion, garnish, protein spec, supplier), raise price modestly, or bundle it with a high-margin side or drink. Never remove it - it is why people walk in.</v>
      </c>
    </row>
    <row r="23" customFormat="false" ht="30" hidden="false" customHeight="true" outlineLevel="0" collapsed="false">
      <c r="A23" s="14" t="s">
        <v>40</v>
      </c>
      <c r="B23" s="14" t="s">
        <v>41</v>
      </c>
      <c r="C23" s="15" t="n">
        <v>520</v>
      </c>
      <c r="D23" s="16" t="n">
        <v>3.95</v>
      </c>
      <c r="E23" s="16" t="n">
        <v>0.55</v>
      </c>
      <c r="F23" s="17" t="n">
        <f aca="false">IF($D23="","",$D23-$E23)</f>
        <v>3.4</v>
      </c>
      <c r="G23" s="17" t="n">
        <f aca="false">IF(OR($C23="",$D23=""),"",$F23*$C23)</f>
        <v>1768</v>
      </c>
      <c r="H23" s="18" t="n">
        <f aca="false">IFERROR($E23/$D23,"")</f>
        <v>0.139240506329114</v>
      </c>
      <c r="I23" s="18" t="n">
        <f aca="false">IFERROR($C23/$C$25,"")</f>
        <v>0.115942028985507</v>
      </c>
      <c r="J23" s="19" t="str">
        <f aca="false">IF($C23="","",IF($I23&gt;=$B$9,"High","Low"))</f>
        <v>High</v>
      </c>
      <c r="K23" s="19" t="str">
        <f aca="false">IF($D23="","",IF($F23&gt;=$B$10,"High","Low"))</f>
        <v>Low</v>
      </c>
      <c r="L23" s="20" t="str">
        <f aca="false">IF($D23="","",IF(AND($J23="High",$K23="High"),"⭐ Star",IF(AND($J23="High",$K23="Low"),"🐴 Plowhorse",IF(AND($J23="Low",$K23="High"),"🧩 Puzzle","🐕 Dog"))))</f>
        <v>🐴 Plowhorse</v>
      </c>
      <c r="M23" s="21" t="str">
        <f aca="false">IFERROR(INDEX($B$29:$B$32,MATCH($L23,$A$29:$A$32,0)),"")</f>
        <v>RE-ENGINEER THE MARGIN. Loved, but it does not pay. Trim plate cost (portion, garnish, protein spec, supplier), raise price modestly, or bundle it with a high-margin side or drink. Never remove it - it is why people walk in.</v>
      </c>
    </row>
    <row r="24" customFormat="false" ht="30" hidden="false" customHeight="true" outlineLevel="0" collapsed="false">
      <c r="A24" s="14" t="s">
        <v>40</v>
      </c>
      <c r="B24" s="14" t="s">
        <v>42</v>
      </c>
      <c r="C24" s="15" t="n">
        <v>310</v>
      </c>
      <c r="D24" s="16" t="n">
        <v>5.5</v>
      </c>
      <c r="E24" s="16" t="n">
        <v>1.3</v>
      </c>
      <c r="F24" s="17" t="n">
        <f aca="false">IF($D24="","",$D24-$E24)</f>
        <v>4.2</v>
      </c>
      <c r="G24" s="17" t="n">
        <f aca="false">IF(OR($C24="",$D24=""),"",$F24*$C24)</f>
        <v>1302</v>
      </c>
      <c r="H24" s="18" t="n">
        <f aca="false">IFERROR($E24/$D24,"")</f>
        <v>0.236363636363636</v>
      </c>
      <c r="I24" s="18" t="n">
        <f aca="false">IFERROR($C24/$C$25,"")</f>
        <v>0.0691192865105909</v>
      </c>
      <c r="J24" s="19" t="str">
        <f aca="false">IF($C24="","",IF($I24&gt;=$B$9,"High","Low"))</f>
        <v>High</v>
      </c>
      <c r="K24" s="19" t="str">
        <f aca="false">IF($D24="","",IF($F24&gt;=$B$10,"High","Low"))</f>
        <v>Low</v>
      </c>
      <c r="L24" s="20" t="str">
        <f aca="false">IF($D24="","",IF(AND($J24="High",$K24="High"),"⭐ Star",IF(AND($J24="High",$K24="Low"),"🐴 Plowhorse",IF(AND($J24="Low",$K24="High"),"🧩 Puzzle","🐕 Dog"))))</f>
        <v>🐴 Plowhorse</v>
      </c>
      <c r="M24" s="21" t="str">
        <f aca="false">IFERROR(INDEX($B$29:$B$32,MATCH($L24,$A$29:$A$32,0)),"")</f>
        <v>RE-ENGINEER THE MARGIN. Loved, but it does not pay. Trim plate cost (portion, garnish, protein spec, supplier), raise price modestly, or bundle it with a high-margin side or drink. Never remove it - it is why people walk in.</v>
      </c>
    </row>
    <row r="25" customFormat="false" ht="15" hidden="false" customHeight="false" outlineLevel="0" collapsed="false">
      <c r="A25" s="22" t="s">
        <v>43</v>
      </c>
      <c r="B25" s="23"/>
      <c r="C25" s="24" t="n">
        <f aca="false">SUM(C13:C24)</f>
        <v>4485</v>
      </c>
      <c r="D25" s="25" t="n">
        <f aca="false">IFERROR(SUMPRODUCT($C$13:$C$24,$D$13:$D$24)/$C$25,"")</f>
        <v>11.4553511705686</v>
      </c>
      <c r="E25" s="25" t="n">
        <f aca="false">IFERROR(SUMPRODUCT($C$13:$C$24,$E$13:$E$24)/$C$25,"")</f>
        <v>3.07703455964326</v>
      </c>
      <c r="F25" s="25" t="n">
        <f aca="false">IFERROR($G$25/$C$25,"")</f>
        <v>8.37831661092531</v>
      </c>
      <c r="G25" s="25" t="n">
        <f aca="false">SUM(G13:G24)</f>
        <v>37576.75</v>
      </c>
      <c r="H25" s="26" t="n">
        <f aca="false">IFERROR($E$25/$D$25,"")</f>
        <v>0.268611107056139</v>
      </c>
      <c r="I25" s="26" t="n">
        <f aca="false">IFERROR($C$25/$C$25,"")</f>
        <v>1</v>
      </c>
      <c r="J25" s="23"/>
      <c r="K25" s="23"/>
      <c r="L25" s="23"/>
      <c r="M25" s="23"/>
    </row>
    <row r="27" customFormat="false" ht="15" hidden="false" customHeight="false" outlineLevel="0" collapsed="false">
      <c r="A27" s="5" t="s">
        <v>44</v>
      </c>
    </row>
    <row r="28" customFormat="false" ht="15" hidden="false" customHeight="false" outlineLevel="0" collapsed="false">
      <c r="A28" s="27" t="s">
        <v>45</v>
      </c>
      <c r="B28" s="28" t="s">
        <v>25</v>
      </c>
    </row>
    <row r="29" customFormat="false" ht="39.75" hidden="false" customHeight="true" outlineLevel="0" collapsed="false">
      <c r="A29" s="20" t="s">
        <v>46</v>
      </c>
      <c r="B29" s="29" t="s">
        <v>47</v>
      </c>
    </row>
    <row r="30" customFormat="false" ht="39.75" hidden="false" customHeight="true" outlineLevel="0" collapsed="false">
      <c r="A30" s="20" t="s">
        <v>48</v>
      </c>
      <c r="B30" s="29" t="s">
        <v>49</v>
      </c>
    </row>
    <row r="31" customFormat="false" ht="39.75" hidden="false" customHeight="true" outlineLevel="0" collapsed="false">
      <c r="A31" s="20" t="s">
        <v>50</v>
      </c>
      <c r="B31" s="29" t="s">
        <v>51</v>
      </c>
    </row>
    <row r="32" customFormat="false" ht="39.75" hidden="false" customHeight="true" outlineLevel="0" collapsed="false">
      <c r="A32" s="20" t="s">
        <v>52</v>
      </c>
      <c r="B32" s="29" t="s">
        <v>53</v>
      </c>
    </row>
    <row r="35" customFormat="false" ht="15" hidden="false" customHeight="false" outlineLevel="0" collapsed="false">
      <c r="A35" s="30" t="s">
        <v>54</v>
      </c>
    </row>
    <row r="36" customFormat="false" ht="15" hidden="false" customHeight="false" outlineLevel="0" collapsed="false">
      <c r="A36" s="31" t="s">
        <v>55</v>
      </c>
    </row>
    <row r="37" customFormat="false" ht="15" hidden="false" customHeight="false" outlineLevel="0" collapsed="false">
      <c r="A37" s="31" t="s">
        <v>56</v>
      </c>
    </row>
    <row r="38" customFormat="false" ht="15" hidden="false" customHeight="false" outlineLevel="0" collapsed="false">
      <c r="A38" s="31" t="s">
        <v>57</v>
      </c>
    </row>
    <row r="39" customFormat="false" ht="15" hidden="false" customHeight="false" outlineLevel="0" collapsed="false">
      <c r="A39" s="31" t="s">
        <v>58</v>
      </c>
    </row>
    <row r="40" customFormat="false" ht="15" hidden="false" customHeight="false" outlineLevel="0" collapsed="false">
      <c r="A40" s="31" t="s">
        <v>59</v>
      </c>
    </row>
    <row r="41" customFormat="false" ht="15" hidden="false" customHeight="false" outlineLevel="0" collapsed="false">
      <c r="A41" s="31" t="s">
        <v>60</v>
      </c>
    </row>
    <row r="42" customFormat="false" ht="15" hidden="false" customHeight="false" outlineLevel="0" collapsed="false">
      <c r="A42" s="31" t="s">
        <v>61</v>
      </c>
    </row>
    <row r="43" customFormat="false" ht="15" hidden="false" customHeight="false" outlineLevel="0" collapsed="false">
      <c r="A43" s="31" t="s">
        <v>62</v>
      </c>
    </row>
    <row r="44" customFormat="false" ht="15" hidden="false" customHeight="false" outlineLevel="0" collapsed="false">
      <c r="A44" s="31" t="s">
        <v>63</v>
      </c>
    </row>
    <row r="45" customFormat="false" ht="15" hidden="false" customHeight="false" outlineLevel="0" collapsed="false">
      <c r="A45" s="31" t="s">
        <v>64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50"/>
  </cols>
  <sheetData>
    <row r="1" customFormat="false" ht="19.7" hidden="false" customHeight="false" outlineLevel="0" collapsed="false">
      <c r="A1" s="1" t="s">
        <v>65</v>
      </c>
    </row>
    <row r="2" customFormat="false" ht="15" hidden="false" customHeight="false" outlineLevel="0" collapsed="false">
      <c r="A2" s="2" t="s">
        <v>66</v>
      </c>
    </row>
    <row r="3" customFormat="false" ht="15" hidden="false" customHeight="false" outlineLevel="0" collapsed="false">
      <c r="A3" s="3" t="s">
        <v>67</v>
      </c>
    </row>
    <row r="5" customFormat="false" ht="15" hidden="false" customHeight="false" outlineLevel="0" collapsed="false">
      <c r="A5" s="30" t="s">
        <v>68</v>
      </c>
    </row>
    <row r="6" customFormat="false" ht="55.5" hidden="false" customHeight="true" outlineLevel="0" collapsed="false">
      <c r="A6" s="32" t="s">
        <v>69</v>
      </c>
    </row>
    <row r="8" customFormat="false" ht="15" hidden="false" customHeight="false" outlineLevel="0" collapsed="false">
      <c r="A8" s="30" t="s">
        <v>70</v>
      </c>
    </row>
    <row r="9" customFormat="false" ht="42" hidden="false" customHeight="true" outlineLevel="0" collapsed="false">
      <c r="A9" s="32" t="s">
        <v>71</v>
      </c>
    </row>
    <row r="11" customFormat="false" ht="15" hidden="false" customHeight="false" outlineLevel="0" collapsed="false">
      <c r="A11" s="30" t="s">
        <v>72</v>
      </c>
    </row>
    <row r="13" customFormat="false" ht="15" hidden="false" customHeight="false" outlineLevel="0" collapsed="false">
      <c r="A13" s="33" t="s">
        <v>73</v>
      </c>
    </row>
    <row r="14" customFormat="false" ht="15" hidden="false" customHeight="true" outlineLevel="0" collapsed="false">
      <c r="A14" s="32" t="s">
        <v>74</v>
      </c>
    </row>
    <row r="15" customFormat="false" ht="55.5" hidden="false" customHeight="true" outlineLevel="0" collapsed="false">
      <c r="A15" s="32" t="s">
        <v>75</v>
      </c>
    </row>
    <row r="17" customFormat="false" ht="15" hidden="false" customHeight="false" outlineLevel="0" collapsed="false">
      <c r="A17" s="33" t="s">
        <v>76</v>
      </c>
    </row>
    <row r="18" customFormat="false" ht="27.75" hidden="false" customHeight="true" outlineLevel="0" collapsed="false">
      <c r="A18" s="32" t="s">
        <v>77</v>
      </c>
    </row>
    <row r="19" customFormat="false" ht="69.75" hidden="false" customHeight="true" outlineLevel="0" collapsed="false">
      <c r="A19" s="32" t="s">
        <v>78</v>
      </c>
    </row>
    <row r="21" customFormat="false" ht="15" hidden="false" customHeight="false" outlineLevel="0" collapsed="false">
      <c r="A21" s="33" t="s">
        <v>79</v>
      </c>
    </row>
    <row r="22" customFormat="false" ht="27.75" hidden="false" customHeight="true" outlineLevel="0" collapsed="false">
      <c r="A22" s="32" t="s">
        <v>80</v>
      </c>
    </row>
    <row r="23" customFormat="false" ht="69.75" hidden="false" customHeight="true" outlineLevel="0" collapsed="false">
      <c r="A23" s="32" t="s">
        <v>81</v>
      </c>
    </row>
    <row r="25" customFormat="false" ht="15" hidden="false" customHeight="false" outlineLevel="0" collapsed="false">
      <c r="A25" s="33" t="s">
        <v>82</v>
      </c>
    </row>
    <row r="26" customFormat="false" ht="27.75" hidden="false" customHeight="true" outlineLevel="0" collapsed="false">
      <c r="A26" s="32" t="s">
        <v>83</v>
      </c>
    </row>
    <row r="27" customFormat="false" ht="55.5" hidden="false" customHeight="true" outlineLevel="0" collapsed="false">
      <c r="A27" s="32" t="s">
        <v>84</v>
      </c>
    </row>
    <row r="29" customFormat="false" ht="15" hidden="false" customHeight="false" outlineLevel="0" collapsed="false">
      <c r="A29" s="30" t="s">
        <v>85</v>
      </c>
    </row>
    <row r="30" customFormat="false" ht="42" hidden="false" customHeight="true" outlineLevel="0" collapsed="false">
      <c r="A30" s="32" t="s">
        <v>86</v>
      </c>
    </row>
    <row r="32" customFormat="false" ht="15" hidden="false" customHeight="false" outlineLevel="0" collapsed="false">
      <c r="A32" s="30" t="s">
        <v>87</v>
      </c>
    </row>
    <row r="33" customFormat="false" ht="15" hidden="false" customHeight="true" outlineLevel="0" collapsed="false">
      <c r="A33" s="34" t="s">
        <v>88</v>
      </c>
    </row>
    <row r="34" customFormat="false" ht="15" hidden="false" customHeight="true" outlineLevel="0" collapsed="false">
      <c r="A34" s="34" t="s">
        <v>89</v>
      </c>
    </row>
    <row r="35" customFormat="false" ht="15" hidden="false" customHeight="true" outlineLevel="0" collapsed="false">
      <c r="A35" s="34" t="s">
        <v>90</v>
      </c>
    </row>
    <row r="36" customFormat="false" ht="27.75" hidden="false" customHeight="true" outlineLevel="0" collapsed="false">
      <c r="A36" s="34" t="s">
        <v>91</v>
      </c>
    </row>
    <row r="37" customFormat="false" ht="15" hidden="false" customHeight="true" outlineLevel="0" collapsed="false">
      <c r="A37" s="34" t="s">
        <v>92</v>
      </c>
    </row>
    <row r="38" customFormat="false" ht="27.75" hidden="false" customHeight="true" outlineLevel="0" collapsed="false">
      <c r="A38" s="34" t="s">
        <v>93</v>
      </c>
    </row>
    <row r="40" customFormat="false" ht="27.75" hidden="false" customHeight="true" outlineLevel="0" collapsed="false">
      <c r="A40" s="35" t="s">
        <v>94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2026-08-15T14:47:15Z</dcterms:created>
  <dc:creator>openpyxl</dc:creator>
  <dc:description/>
  <dc:language>en-US</dc:language>
  <cp:lastModifiedBy/>
  <dcterms:modified xsi:type="dcterms:W3CDTF">2026-08-15T14:47:16Z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