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Price Log" sheetId="2" state="visible" r:id="rId2"/>
    <sheet xmlns:r="http://schemas.openxmlformats.org/officeDocument/2006/relationships" name="Watchlist" sheetId="3" state="visible" r:id="rId3"/>
  </sheets>
  <definedNames/>
  <calcPr calcId="124519" fullCalcOnLoad="1"/>
</workbook>
</file>

<file path=xl/styles.xml><?xml version="1.0" encoding="utf-8"?>
<styleSheet xmlns="http://schemas.openxmlformats.org/spreadsheetml/2006/main">
  <numFmts count="5">
    <numFmt numFmtId="164" formatCode="0.0%"/>
    <numFmt numFmtId="165" formatCode="0.0#"/>
    <numFmt numFmtId="166" formatCode="&quot;$&quot;#,##0.00"/>
    <numFmt numFmtId="167" formatCode="&quot;$&quot;#,##0.000"/>
    <numFmt numFmtId="168" formatCode="&quot;$&quot;#,##0"/>
  </numFmts>
  <fonts count="8">
    <font>
      <name val="Calibri"/>
      <family val="2"/>
      <color theme="1"/>
      <sz val="11"/>
      <scheme val="minor"/>
    </font>
    <font>
      <b val="1"/>
      <color rgb="00229874"/>
      <sz val="16"/>
    </font>
    <font>
      <b val="1"/>
      <sz val="12"/>
    </font>
    <font>
      <i val="1"/>
      <color rgb="00666666"/>
    </font>
    <font>
      <b val="1"/>
      <color rgb="00229874"/>
      <sz val="13"/>
    </font>
    <font>
      <b val="1"/>
    </font>
    <font>
      <b val="1"/>
      <color rgb="00FFFFFF"/>
    </font>
    <font>
      <b val="1"/>
      <color rgb="00C0392B"/>
    </font>
  </fonts>
  <fills count="4">
    <fill>
      <patternFill/>
    </fill>
    <fill>
      <patternFill patternType="gray125"/>
    </fill>
    <fill>
      <patternFill patternType="solid">
        <fgColor rgb="00FFF7DE"/>
      </patternFill>
    </fill>
    <fill>
      <patternFill patternType="solid">
        <fgColor rgb="00229874"/>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9">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pivotButton="0" quotePrefix="0" xfId="0"/>
    <xf numFmtId="0" fontId="5" fillId="0" borderId="0" pivotButton="0" quotePrefix="0" xfId="0"/>
    <xf numFmtId="164" fontId="0" fillId="2" borderId="0" pivotButton="0" quotePrefix="0" xfId="0"/>
    <xf numFmtId="0" fontId="6" fillId="3" borderId="1" applyAlignment="1" pivotButton="0" quotePrefix="0" xfId="0">
      <alignment wrapText="1"/>
    </xf>
    <xf numFmtId="0" fontId="0" fillId="2" borderId="1" pivotButton="0" quotePrefix="0" xfId="0"/>
    <xf numFmtId="165" fontId="0" fillId="2" borderId="1" pivotButton="0" quotePrefix="0" xfId="0"/>
    <xf numFmtId="166" fontId="0" fillId="2" borderId="1" pivotButton="0" quotePrefix="0" xfId="0"/>
    <xf numFmtId="167" fontId="0" fillId="0" borderId="1" pivotButton="0" quotePrefix="0" xfId="0"/>
    <xf numFmtId="164" fontId="0" fillId="0" borderId="1" pivotButton="0" quotePrefix="0" xfId="0"/>
    <xf numFmtId="0" fontId="7" fillId="0" borderId="1" pivotButton="0" quotePrefix="0" xfId="0"/>
    <xf numFmtId="167" fontId="0" fillId="2" borderId="1" pivotButton="0" quotePrefix="0" xfId="0"/>
    <xf numFmtId="166" fontId="0" fillId="0" borderId="1" pivotButton="0" quotePrefix="0" xfId="0"/>
    <xf numFmtId="168" fontId="0" fillId="0" borderId="1" pivotButton="0" quotePrefix="0" xfId="0"/>
    <xf numFmtId="168"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7"/>
  <sheetViews>
    <sheetView workbookViewId="0">
      <selection activeCell="A1" sqref="A1"/>
    </sheetView>
  </sheetViews>
  <sheetFormatPr baseColWidth="8" defaultRowHeight="15"/>
  <cols>
    <col width="110" customWidth="1" min="1" max="1"/>
  </cols>
  <sheetData>
    <row r="1">
      <c r="A1" s="1" t="inlineStr">
        <is>
          <t>Novaryq — Vendor Price Tracker</t>
        </is>
      </c>
    </row>
    <row r="2">
      <c r="A2" s="2" t="inlineStr">
        <is>
          <t>Catch supplier price creep at the invoice line, before it reaches your food cost percentage.</t>
        </is>
      </c>
    </row>
    <row r="3">
      <c r="A3" s="2" t="inlineStr"/>
    </row>
    <row r="4">
      <c r="A4" s="3" t="inlineStr">
        <is>
          <t>HOW TO USE</t>
        </is>
      </c>
    </row>
    <row r="5">
      <c r="A5" s="2" t="inlineStr">
        <is>
          <t>1. PRICE LOG sheet: every time a delivery arrives, enter one row per invoice line — date, supplier, item, pack size, units per case, unit of measure, and case price. Yellow cells are inputs; everything else computes itself.</t>
        </is>
      </c>
    </row>
    <row r="6">
      <c r="A6" s="2" t="inlineStr">
        <is>
          <t>2. The sheet computes the UNIT PRICE (case price ÷ units per case), looks up the LAST unit price you paid for that exact supplier + item, and flags any change beyond your threshold.</t>
        </is>
      </c>
    </row>
    <row r="7">
      <c r="A7" s="2" t="inlineStr">
        <is>
          <t>3. Set your flag threshold in the yellow cell at the top of the Price Log (default 3%). Most flags will have boring explanations — the ones that do not are the money.</t>
        </is>
      </c>
    </row>
    <row r="8">
      <c r="A8" s="2" t="inlineStr">
        <is>
          <t>4. SUBSTITUTIONS: if the supplier ships a different brand or grade, log it as its own item name (e.g. “Fryer oil — SubBrandX”) and put Y in the Sub? column. Never log a substitute against the original item — it corrupts the price history.</t>
        </is>
      </c>
    </row>
    <row r="9">
      <c r="A9" s="2" t="inlineStr">
        <is>
          <t>5. WATCHLIST sheet: add your top 10–20 items. It pulls each item’s most recent price from the log, compares it to your baseline, and shows the weekly and annualized cost impact based on your usage.</t>
        </is>
      </c>
    </row>
    <row r="10">
      <c r="A10" s="2" t="inlineStr">
        <is>
          <t>6. Sample rows are included so you can see the formulas working — overwrite them with your own invoices.</t>
        </is>
      </c>
    </row>
    <row r="11">
      <c r="A11" s="2" t="inlineStr"/>
    </row>
    <row r="12">
      <c r="A12" s="3" t="inlineStr">
        <is>
          <t>TIPS</t>
        </is>
      </c>
    </row>
    <row r="13">
      <c r="A13" s="2" t="inlineStr">
        <is>
          <t>• Record at receiving, not at bookkeeping — the person checking the truck is already holding the invoice.</t>
        </is>
      </c>
    </row>
    <row r="14">
      <c r="A14" s="2" t="inlineStr">
        <is>
          <t>• Unit price is the number that survives a pack-size change. Case price is not.</t>
        </is>
      </c>
    </row>
    <row r="15">
      <c r="A15" s="2" t="inlineStr">
        <is>
          <t>• Scan the flags once a week, ten minutes. Bring the trend, with dates, to your supplier conversation.</t>
        </is>
      </c>
    </row>
    <row r="16">
      <c r="A16" s="2" t="inlineStr"/>
    </row>
    <row r="17">
      <c r="A17" s="4" t="inlineStr">
        <is>
          <t>Free from novaryq.com/resources — no email wall. Novaryq is the all-in-one restaurant platform: POS, online ordering, KDS, inventory and vendor orders on one plan.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20"/>
  <sheetViews>
    <sheetView workbookViewId="0">
      <pane ySplit="3" topLeftCell="A4" activePane="bottomLeft" state="frozen"/>
      <selection pane="bottomLeft" activeCell="A1" sqref="A1"/>
    </sheetView>
  </sheetViews>
  <sheetFormatPr baseColWidth="8" defaultRowHeight="15"/>
  <cols>
    <col width="11" customWidth="1" min="1" max="1"/>
    <col width="16" customWidth="1" min="2" max="2"/>
    <col width="30" customWidth="1" min="3" max="3"/>
    <col width="8" customWidth="1" min="4" max="4"/>
    <col width="12" customWidth="1" min="5" max="5"/>
    <col width="11" customWidth="1" min="6" max="6"/>
    <col width="8" customWidth="1" min="7" max="7"/>
    <col width="11" customWidth="1" min="8" max="8"/>
    <col width="11" customWidth="1" min="9" max="9"/>
    <col width="13" customWidth="1" min="10" max="10"/>
    <col width="10" customWidth="1" min="11" max="11"/>
    <col width="10" customWidth="1" min="12" max="12"/>
  </cols>
  <sheetData>
    <row r="1">
      <c r="A1" s="5" t="inlineStr">
        <is>
          <t>PRICE LOG — one row per invoice line</t>
        </is>
      </c>
      <c r="F1" s="6" t="inlineStr">
        <is>
          <t>Flag threshold:</t>
        </is>
      </c>
      <c r="G1" s="7" t="n">
        <v>0.03</v>
      </c>
      <c r="H1" t="inlineStr">
        <is>
          <t>← change % that triggers CHECK</t>
        </is>
      </c>
    </row>
    <row r="3">
      <c r="A3" s="8" t="inlineStr">
        <is>
          <t>Date</t>
        </is>
      </c>
      <c r="B3" s="8" t="inlineStr">
        <is>
          <t>Supplier</t>
        </is>
      </c>
      <c r="C3" s="8" t="inlineStr">
        <is>
          <t>Item</t>
        </is>
      </c>
      <c r="D3" s="8" t="inlineStr">
        <is>
          <t>Sub? (Y)</t>
        </is>
      </c>
      <c r="E3" s="8" t="inlineStr">
        <is>
          <t>Pack size</t>
        </is>
      </c>
      <c r="F3" s="8" t="inlineStr">
        <is>
          <t>Units / case</t>
        </is>
      </c>
      <c r="G3" s="8" t="inlineStr">
        <is>
          <t>Unit</t>
        </is>
      </c>
      <c r="H3" s="8" t="inlineStr">
        <is>
          <t>Case price</t>
        </is>
      </c>
      <c r="I3" s="8" t="inlineStr">
        <is>
          <t>Unit price</t>
        </is>
      </c>
      <c r="J3" s="8" t="inlineStr">
        <is>
          <t>Last unit price</t>
        </is>
      </c>
      <c r="K3" s="8" t="inlineStr">
        <is>
          <t>Change %</t>
        </is>
      </c>
      <c r="L3" s="8" t="inlineStr">
        <is>
          <t>Flag</t>
        </is>
      </c>
    </row>
    <row r="4">
      <c r="A4" s="9" t="inlineStr">
        <is>
          <t>2026-08-04</t>
        </is>
      </c>
      <c r="B4" s="9" t="inlineStr">
        <is>
          <t>Fresh North</t>
        </is>
      </c>
      <c r="C4" s="9" t="inlineStr">
        <is>
          <t>Chicken breast, boneless</t>
        </is>
      </c>
      <c r="D4" s="9" t="inlineStr"/>
      <c r="E4" s="9" t="inlineStr">
        <is>
          <t>2×5 kg</t>
        </is>
      </c>
      <c r="F4" s="10" t="n">
        <v>10</v>
      </c>
      <c r="G4" s="9" t="inlineStr">
        <is>
          <t>kg</t>
        </is>
      </c>
      <c r="H4" s="11" t="n">
        <v>92.5</v>
      </c>
      <c r="I4" s="12">
        <f>IF(F4="","",H4/F4)</f>
        <v/>
      </c>
      <c r="J4" s="12" t="inlineStr"/>
      <c r="K4" s="13">
        <f>IF(OR(J4="",I4=""),"",(I4-J4)/J4)</f>
        <v/>
      </c>
      <c r="L4" s="14">
        <f>IF(K4="","",IF(ABS(K4)&gt;=$G$1,"CHECK",""))</f>
        <v/>
      </c>
    </row>
    <row r="5">
      <c r="A5" s="9" t="inlineStr">
        <is>
          <t>2026-08-04</t>
        </is>
      </c>
      <c r="B5" s="9" t="inlineStr">
        <is>
          <t>Fresh North</t>
        </is>
      </c>
      <c r="C5" s="9" t="inlineStr">
        <is>
          <t>Canola fryer oil 16 L</t>
        </is>
      </c>
      <c r="D5" s="9" t="inlineStr"/>
      <c r="E5" s="9" t="inlineStr">
        <is>
          <t>1×16 L</t>
        </is>
      </c>
      <c r="F5" s="10" t="n">
        <v>16</v>
      </c>
      <c r="G5" s="9" t="inlineStr">
        <is>
          <t>L</t>
        </is>
      </c>
      <c r="H5" s="11" t="n">
        <v>61.9</v>
      </c>
      <c r="I5" s="12">
        <f>IF(F5="","",H5/F5)</f>
        <v/>
      </c>
      <c r="J5" s="12">
        <f>IFERROR(LOOKUP(2,1/(($B$4:B4=B5)*($C$4:C4=C5)),$I$4:I4),"")</f>
        <v/>
      </c>
      <c r="K5" s="13">
        <f>IF(OR(J5="",I5=""),"",(I5-J5)/J5)</f>
        <v/>
      </c>
      <c r="L5" s="14">
        <f>IF(K5="","",IF(ABS(K5)&gt;=$G$1,"CHECK",""))</f>
        <v/>
      </c>
    </row>
    <row r="6">
      <c r="A6" s="9" t="inlineStr">
        <is>
          <t>2026-08-04</t>
        </is>
      </c>
      <c r="B6" s="9" t="inlineStr">
        <is>
          <t>Maple Produce</t>
        </is>
      </c>
      <c r="C6" s="9" t="inlineStr">
        <is>
          <t>Romaine, case</t>
        </is>
      </c>
      <c r="D6" s="9" t="inlineStr"/>
      <c r="E6" s="9" t="inlineStr">
        <is>
          <t>24 ct</t>
        </is>
      </c>
      <c r="F6" s="10" t="n">
        <v>24</v>
      </c>
      <c r="G6" s="9" t="inlineStr">
        <is>
          <t>head</t>
        </is>
      </c>
      <c r="H6" s="11" t="n">
        <v>38</v>
      </c>
      <c r="I6" s="12">
        <f>IF(F6="","",H6/F6)</f>
        <v/>
      </c>
      <c r="J6" s="12">
        <f>IFERROR(LOOKUP(2,1/(($B$4:B5=B6)*($C$4:C5=C6)),$I$4:I5),"")</f>
        <v/>
      </c>
      <c r="K6" s="13">
        <f>IF(OR(J6="",I6=""),"",(I6-J6)/J6)</f>
        <v/>
      </c>
      <c r="L6" s="14">
        <f>IF(K6="","",IF(ABS(K6)&gt;=$G$1,"CHECK",""))</f>
        <v/>
      </c>
    </row>
    <row r="7">
      <c r="A7" s="9" t="inlineStr">
        <is>
          <t>2026-08-11</t>
        </is>
      </c>
      <c r="B7" s="9" t="inlineStr">
        <is>
          <t>Fresh North</t>
        </is>
      </c>
      <c r="C7" s="9" t="inlineStr">
        <is>
          <t>Chicken breast, boneless</t>
        </is>
      </c>
      <c r="D7" s="9" t="inlineStr"/>
      <c r="E7" s="9" t="inlineStr">
        <is>
          <t>2×5 kg</t>
        </is>
      </c>
      <c r="F7" s="10" t="n">
        <v>10</v>
      </c>
      <c r="G7" s="9" t="inlineStr">
        <is>
          <t>kg</t>
        </is>
      </c>
      <c r="H7" s="11" t="n">
        <v>93.09999999999999</v>
      </c>
      <c r="I7" s="12">
        <f>IF(F7="","",H7/F7)</f>
        <v/>
      </c>
      <c r="J7" s="12">
        <f>IFERROR(LOOKUP(2,1/(($B$4:B6=B7)*($C$4:C6=C7)),$I$4:I6),"")</f>
        <v/>
      </c>
      <c r="K7" s="13">
        <f>IF(OR(J7="",I7=""),"",(I7-J7)/J7)</f>
        <v/>
      </c>
      <c r="L7" s="14">
        <f>IF(K7="","",IF(ABS(K7)&gt;=$G$1,"CHECK",""))</f>
        <v/>
      </c>
    </row>
    <row r="8">
      <c r="A8" s="9" t="inlineStr">
        <is>
          <t>2026-08-11</t>
        </is>
      </c>
      <c r="B8" s="9" t="inlineStr">
        <is>
          <t>Maple Produce</t>
        </is>
      </c>
      <c r="C8" s="9" t="inlineStr">
        <is>
          <t>Romaine, case</t>
        </is>
      </c>
      <c r="D8" s="9" t="inlineStr"/>
      <c r="E8" s="9" t="inlineStr">
        <is>
          <t>24 ct</t>
        </is>
      </c>
      <c r="F8" s="10" t="n">
        <v>24</v>
      </c>
      <c r="G8" s="9" t="inlineStr">
        <is>
          <t>head</t>
        </is>
      </c>
      <c r="H8" s="11" t="n">
        <v>38</v>
      </c>
      <c r="I8" s="12">
        <f>IF(F8="","",H8/F8)</f>
        <v/>
      </c>
      <c r="J8" s="12">
        <f>IFERROR(LOOKUP(2,1/(($B$4:B7=B8)*($C$4:C7=C8)),$I$4:I7),"")</f>
        <v/>
      </c>
      <c r="K8" s="13">
        <f>IF(OR(J8="",I8=""),"",(I8-J8)/J8)</f>
        <v/>
      </c>
      <c r="L8" s="14">
        <f>IF(K8="","",IF(ABS(K8)&gt;=$G$1,"CHECK",""))</f>
        <v/>
      </c>
    </row>
    <row r="9">
      <c r="A9" s="9" t="inlineStr">
        <is>
          <t>2026-08-11</t>
        </is>
      </c>
      <c r="B9" s="9" t="inlineStr">
        <is>
          <t>Fresh North</t>
        </is>
      </c>
      <c r="C9" s="9" t="inlineStr">
        <is>
          <t>Canola fryer oil 16 L</t>
        </is>
      </c>
      <c r="D9" s="9" t="inlineStr"/>
      <c r="E9" s="9" t="inlineStr">
        <is>
          <t>1×16 L</t>
        </is>
      </c>
      <c r="F9" s="10" t="n">
        <v>16</v>
      </c>
      <c r="G9" s="9" t="inlineStr">
        <is>
          <t>L</t>
        </is>
      </c>
      <c r="H9" s="11" t="n">
        <v>63.4</v>
      </c>
      <c r="I9" s="12">
        <f>IF(F9="","",H9/F9)</f>
        <v/>
      </c>
      <c r="J9" s="12">
        <f>IFERROR(LOOKUP(2,1/(($B$4:B8=B9)*($C$4:C8=C9)),$I$4:I8),"")</f>
        <v/>
      </c>
      <c r="K9" s="13">
        <f>IF(OR(J9="",I9=""),"",(I9-J9)/J9)</f>
        <v/>
      </c>
      <c r="L9" s="14">
        <f>IF(K9="","",IF(ABS(K9)&gt;=$G$1,"CHECK",""))</f>
        <v/>
      </c>
    </row>
    <row r="10">
      <c r="A10" s="9" t="inlineStr">
        <is>
          <t>2026-08-18</t>
        </is>
      </c>
      <c r="B10" s="9" t="inlineStr">
        <is>
          <t>Fresh North</t>
        </is>
      </c>
      <c r="C10" s="9" t="inlineStr">
        <is>
          <t>Chicken breast, boneless</t>
        </is>
      </c>
      <c r="D10" s="9" t="inlineStr"/>
      <c r="E10" s="9" t="inlineStr">
        <is>
          <t>2×5 kg</t>
        </is>
      </c>
      <c r="F10" s="10" t="n">
        <v>10</v>
      </c>
      <c r="G10" s="9" t="inlineStr">
        <is>
          <t>kg</t>
        </is>
      </c>
      <c r="H10" s="11" t="n">
        <v>95.8</v>
      </c>
      <c r="I10" s="12">
        <f>IF(F10="","",H10/F10)</f>
        <v/>
      </c>
      <c r="J10" s="12">
        <f>IFERROR(LOOKUP(2,1/(($B$4:B9=B10)*($C$4:C9=C10)),$I$4:I9),"")</f>
        <v/>
      </c>
      <c r="K10" s="13">
        <f>IF(OR(J10="",I10=""),"",(I10-J10)/J10)</f>
        <v/>
      </c>
      <c r="L10" s="14">
        <f>IF(K10="","",IF(ABS(K10)&gt;=$G$1,"CHECK",""))</f>
        <v/>
      </c>
    </row>
    <row r="11">
      <c r="A11" s="9" t="inlineStr">
        <is>
          <t>2026-08-18</t>
        </is>
      </c>
      <c r="B11" s="9" t="inlineStr">
        <is>
          <t>Fresh North</t>
        </is>
      </c>
      <c r="C11" s="9" t="inlineStr">
        <is>
          <t>Fryer oil — SubBrandX 16 L</t>
        </is>
      </c>
      <c r="D11" s="9" t="inlineStr">
        <is>
          <t>Y</t>
        </is>
      </c>
      <c r="E11" s="9" t="inlineStr">
        <is>
          <t>1×16 L</t>
        </is>
      </c>
      <c r="F11" s="10" t="n">
        <v>16</v>
      </c>
      <c r="G11" s="9" t="inlineStr">
        <is>
          <t>L</t>
        </is>
      </c>
      <c r="H11" s="11" t="n">
        <v>61.9</v>
      </c>
      <c r="I11" s="12">
        <f>IF(F11="","",H11/F11)</f>
        <v/>
      </c>
      <c r="J11" s="12">
        <f>IFERROR(LOOKUP(2,1/(($B$4:B10=B11)*($C$4:C10=C11)),$I$4:I10),"")</f>
        <v/>
      </c>
      <c r="K11" s="13">
        <f>IF(OR(J11="",I11=""),"",(I11-J11)/J11)</f>
        <v/>
      </c>
      <c r="L11" s="14">
        <f>IF(K11="","",IF(ABS(K11)&gt;=$G$1,"CHECK",""))</f>
        <v/>
      </c>
    </row>
    <row r="12">
      <c r="A12" s="9" t="inlineStr">
        <is>
          <t>2026-08-18</t>
        </is>
      </c>
      <c r="B12" s="9" t="inlineStr">
        <is>
          <t>Maple Produce</t>
        </is>
      </c>
      <c r="C12" s="9" t="inlineStr">
        <is>
          <t>Romaine, case</t>
        </is>
      </c>
      <c r="D12" s="9" t="inlineStr"/>
      <c r="E12" s="9" t="inlineStr">
        <is>
          <t>24 ct</t>
        </is>
      </c>
      <c r="F12" s="10" t="n">
        <v>24</v>
      </c>
      <c r="G12" s="9" t="inlineStr">
        <is>
          <t>head</t>
        </is>
      </c>
      <c r="H12" s="11" t="n">
        <v>41.5</v>
      </c>
      <c r="I12" s="12">
        <f>IF(F12="","",H12/F12)</f>
        <v/>
      </c>
      <c r="J12" s="12">
        <f>IFERROR(LOOKUP(2,1/(($B$4:B11=B12)*($C$4:C11=C12)),$I$4:I11),"")</f>
        <v/>
      </c>
      <c r="K12" s="13">
        <f>IF(OR(J12="",I12=""),"",(I12-J12)/J12)</f>
        <v/>
      </c>
      <c r="L12" s="14">
        <f>IF(K12="","",IF(ABS(K12)&gt;=$G$1,"CHECK",""))</f>
        <v/>
      </c>
    </row>
    <row r="13">
      <c r="A13" s="9" t="inlineStr">
        <is>
          <t>2026-08-25</t>
        </is>
      </c>
      <c r="B13" s="9" t="inlineStr">
        <is>
          <t>Fresh North</t>
        </is>
      </c>
      <c r="C13" s="9" t="inlineStr">
        <is>
          <t>Chicken breast, boneless</t>
        </is>
      </c>
      <c r="D13" s="9" t="inlineStr"/>
      <c r="E13" s="9" t="inlineStr">
        <is>
          <t>2×5 kg</t>
        </is>
      </c>
      <c r="F13" s="10" t="n">
        <v>10</v>
      </c>
      <c r="G13" s="9" t="inlineStr">
        <is>
          <t>kg</t>
        </is>
      </c>
      <c r="H13" s="11" t="n">
        <v>95.8</v>
      </c>
      <c r="I13" s="12">
        <f>IF(F13="","",H13/F13)</f>
        <v/>
      </c>
      <c r="J13" s="12">
        <f>IFERROR(LOOKUP(2,1/(($B$4:B12=B13)*($C$4:C12=C13)),$I$4:I12),"")</f>
        <v/>
      </c>
      <c r="K13" s="13">
        <f>IF(OR(J13="",I13=""),"",(I13-J13)/J13)</f>
        <v/>
      </c>
      <c r="L13" s="14">
        <f>IF(K13="","",IF(ABS(K13)&gt;=$G$1,"CHECK",""))</f>
        <v/>
      </c>
    </row>
    <row r="14">
      <c r="A14" s="9" t="inlineStr">
        <is>
          <t>2026-08-25</t>
        </is>
      </c>
      <c r="B14" s="9" t="inlineStr">
        <is>
          <t>Fresh North</t>
        </is>
      </c>
      <c r="C14" s="9" t="inlineStr">
        <is>
          <t>Canola fryer oil 14.2 L</t>
        </is>
      </c>
      <c r="D14" s="9" t="inlineStr"/>
      <c r="E14" s="9" t="inlineStr">
        <is>
          <t>1×14.2 L</t>
        </is>
      </c>
      <c r="F14" s="10" t="n">
        <v>14.2</v>
      </c>
      <c r="G14" s="9" t="inlineStr">
        <is>
          <t>L</t>
        </is>
      </c>
      <c r="H14" s="11" t="n">
        <v>61.9</v>
      </c>
      <c r="I14" s="12">
        <f>IF(F14="","",H14/F14)</f>
        <v/>
      </c>
      <c r="J14" s="12">
        <f>IFERROR(LOOKUP(2,1/(($B$4:B13=B14)*($C$4:C13=C14)),$I$4:I13),"")</f>
        <v/>
      </c>
      <c r="K14" s="13">
        <f>IF(OR(J14="",I14=""),"",(I14-J14)/J14)</f>
        <v/>
      </c>
      <c r="L14" s="14">
        <f>IF(K14="","",IF(ABS(K14)&gt;=$G$1,"CHECK",""))</f>
        <v/>
      </c>
    </row>
    <row r="15">
      <c r="A15" s="9" t="inlineStr">
        <is>
          <t>2026-08-25</t>
        </is>
      </c>
      <c r="B15" s="9" t="inlineStr">
        <is>
          <t>Maple Produce</t>
        </is>
      </c>
      <c r="C15" s="9" t="inlineStr">
        <is>
          <t>Romaine, case</t>
        </is>
      </c>
      <c r="D15" s="9" t="inlineStr"/>
      <c r="E15" s="9" t="inlineStr">
        <is>
          <t>24 ct</t>
        </is>
      </c>
      <c r="F15" s="10" t="n">
        <v>24</v>
      </c>
      <c r="G15" s="9" t="inlineStr">
        <is>
          <t>head</t>
        </is>
      </c>
      <c r="H15" s="11" t="n">
        <v>39.75</v>
      </c>
      <c r="I15" s="12">
        <f>IF(F15="","",H15/F15)</f>
        <v/>
      </c>
      <c r="J15" s="12">
        <f>IFERROR(LOOKUP(2,1/(($B$4:B14=B15)*($C$4:C14=C15)),$I$4:I14),"")</f>
        <v/>
      </c>
      <c r="K15" s="13">
        <f>IF(OR(J15="",I15=""),"",(I15-J15)/J15)</f>
        <v/>
      </c>
      <c r="L15" s="14">
        <f>IF(K15="","",IF(ABS(K15)&gt;=$G$1,"CHECK",""))</f>
        <v/>
      </c>
    </row>
    <row r="16">
      <c r="A16" s="9" t="n"/>
      <c r="B16" s="9" t="n"/>
      <c r="C16" s="9" t="n"/>
      <c r="D16" s="9" t="n"/>
      <c r="E16" s="9" t="n"/>
      <c r="F16" s="9" t="n"/>
      <c r="G16" s="9" t="n"/>
      <c r="H16" s="11" t="n"/>
      <c r="I16" s="12">
        <f>IF(F16="","",H16/F16)</f>
        <v/>
      </c>
      <c r="J16" s="12">
        <f>IF(C16="","",IFERROR(LOOKUP(2,1/(($B$4:B15=B16)*($C$4:C15=C16)),$I$4:I15),""))</f>
        <v/>
      </c>
      <c r="K16" s="13">
        <f>IF(OR(J16="",I16="",J16=0),"",(I16-J16)/J16)</f>
        <v/>
      </c>
      <c r="L16" s="14">
        <f>IF(K16="","",IF(ABS(K16)&gt;=$G$1,"CHECK",""))</f>
        <v/>
      </c>
    </row>
    <row r="17">
      <c r="A17" s="9" t="n"/>
      <c r="B17" s="9" t="n"/>
      <c r="C17" s="9" t="n"/>
      <c r="D17" s="9" t="n"/>
      <c r="E17" s="9" t="n"/>
      <c r="F17" s="9" t="n"/>
      <c r="G17" s="9" t="n"/>
      <c r="H17" s="11" t="n"/>
      <c r="I17" s="12">
        <f>IF(F17="","",H17/F17)</f>
        <v/>
      </c>
      <c r="J17" s="12">
        <f>IF(C17="","",IFERROR(LOOKUP(2,1/(($B$4:B16=B17)*($C$4:C16=C17)),$I$4:I16),""))</f>
        <v/>
      </c>
      <c r="K17" s="13">
        <f>IF(OR(J17="",I17="",J17=0),"",(I17-J17)/J17)</f>
        <v/>
      </c>
      <c r="L17" s="14">
        <f>IF(K17="","",IF(ABS(K17)&gt;=$G$1,"CHECK",""))</f>
        <v/>
      </c>
    </row>
    <row r="18">
      <c r="A18" s="9" t="n"/>
      <c r="B18" s="9" t="n"/>
      <c r="C18" s="9" t="n"/>
      <c r="D18" s="9" t="n"/>
      <c r="E18" s="9" t="n"/>
      <c r="F18" s="9" t="n"/>
      <c r="G18" s="9" t="n"/>
      <c r="H18" s="11" t="n"/>
      <c r="I18" s="12">
        <f>IF(F18="","",H18/F18)</f>
        <v/>
      </c>
      <c r="J18" s="12">
        <f>IF(C18="","",IFERROR(LOOKUP(2,1/(($B$4:B17=B18)*($C$4:C17=C18)),$I$4:I17),""))</f>
        <v/>
      </c>
      <c r="K18" s="13">
        <f>IF(OR(J18="",I18="",J18=0),"",(I18-J18)/J18)</f>
        <v/>
      </c>
      <c r="L18" s="14">
        <f>IF(K18="","",IF(ABS(K18)&gt;=$G$1,"CHECK",""))</f>
        <v/>
      </c>
    </row>
    <row r="19">
      <c r="A19" s="9" t="n"/>
      <c r="B19" s="9" t="n"/>
      <c r="C19" s="9" t="n"/>
      <c r="D19" s="9" t="n"/>
      <c r="E19" s="9" t="n"/>
      <c r="F19" s="9" t="n"/>
      <c r="G19" s="9" t="n"/>
      <c r="H19" s="11" t="n"/>
      <c r="I19" s="12">
        <f>IF(F19="","",H19/F19)</f>
        <v/>
      </c>
      <c r="J19" s="12">
        <f>IF(C19="","",IFERROR(LOOKUP(2,1/(($B$4:B18=B19)*($C$4:C18=C19)),$I$4:I18),""))</f>
        <v/>
      </c>
      <c r="K19" s="13">
        <f>IF(OR(J19="",I19="",J19=0),"",(I19-J19)/J19)</f>
        <v/>
      </c>
      <c r="L19" s="14">
        <f>IF(K19="","",IF(ABS(K19)&gt;=$G$1,"CHECK",""))</f>
        <v/>
      </c>
    </row>
    <row r="20">
      <c r="A20" s="9" t="n"/>
      <c r="B20" s="9" t="n"/>
      <c r="C20" s="9" t="n"/>
      <c r="D20" s="9" t="n"/>
      <c r="E20" s="9" t="n"/>
      <c r="F20" s="9" t="n"/>
      <c r="G20" s="9" t="n"/>
      <c r="H20" s="11" t="n"/>
      <c r="I20" s="12">
        <f>IF(F20="","",H20/F20)</f>
        <v/>
      </c>
      <c r="J20" s="12">
        <f>IF(C20="","",IFERROR(LOOKUP(2,1/(($B$4:B19=B20)*($C$4:C19=C20)),$I$4:I19),""))</f>
        <v/>
      </c>
      <c r="K20" s="13">
        <f>IF(OR(J20="",I20="",J20=0),"",(I20-J20)/J20)</f>
        <v/>
      </c>
      <c r="L20" s="14">
        <f>IF(K20="","",IF(ABS(K20)&gt;=$G$1,"CHECK",""))</f>
        <v/>
      </c>
    </row>
    <row r="21">
      <c r="A21" s="9" t="n"/>
      <c r="B21" s="9" t="n"/>
      <c r="C21" s="9" t="n"/>
      <c r="D21" s="9" t="n"/>
      <c r="E21" s="9" t="n"/>
      <c r="F21" s="9" t="n"/>
      <c r="G21" s="9" t="n"/>
      <c r="H21" s="11" t="n"/>
      <c r="I21" s="12">
        <f>IF(F21="","",H21/F21)</f>
        <v/>
      </c>
      <c r="J21" s="12">
        <f>IF(C21="","",IFERROR(LOOKUP(2,1/(($B$4:B20=B21)*($C$4:C20=C21)),$I$4:I20),""))</f>
        <v/>
      </c>
      <c r="K21" s="13">
        <f>IF(OR(J21="",I21="",J21=0),"",(I21-J21)/J21)</f>
        <v/>
      </c>
      <c r="L21" s="14">
        <f>IF(K21="","",IF(ABS(K21)&gt;=$G$1,"CHECK",""))</f>
        <v/>
      </c>
    </row>
    <row r="22">
      <c r="A22" s="9" t="n"/>
      <c r="B22" s="9" t="n"/>
      <c r="C22" s="9" t="n"/>
      <c r="D22" s="9" t="n"/>
      <c r="E22" s="9" t="n"/>
      <c r="F22" s="9" t="n"/>
      <c r="G22" s="9" t="n"/>
      <c r="H22" s="11" t="n"/>
      <c r="I22" s="12">
        <f>IF(F22="","",H22/F22)</f>
        <v/>
      </c>
      <c r="J22" s="12">
        <f>IF(C22="","",IFERROR(LOOKUP(2,1/(($B$4:B21=B22)*($C$4:C21=C22)),$I$4:I21),""))</f>
        <v/>
      </c>
      <c r="K22" s="13">
        <f>IF(OR(J22="",I22="",J22=0),"",(I22-J22)/J22)</f>
        <v/>
      </c>
      <c r="L22" s="14">
        <f>IF(K22="","",IF(ABS(K22)&gt;=$G$1,"CHECK",""))</f>
        <v/>
      </c>
    </row>
    <row r="23">
      <c r="A23" s="9" t="n"/>
      <c r="B23" s="9" t="n"/>
      <c r="C23" s="9" t="n"/>
      <c r="D23" s="9" t="n"/>
      <c r="E23" s="9" t="n"/>
      <c r="F23" s="9" t="n"/>
      <c r="G23" s="9" t="n"/>
      <c r="H23" s="11" t="n"/>
      <c r="I23" s="12">
        <f>IF(F23="","",H23/F23)</f>
        <v/>
      </c>
      <c r="J23" s="12">
        <f>IF(C23="","",IFERROR(LOOKUP(2,1/(($B$4:B22=B23)*($C$4:C22=C23)),$I$4:I22),""))</f>
        <v/>
      </c>
      <c r="K23" s="13">
        <f>IF(OR(J23="",I23="",J23=0),"",(I23-J23)/J23)</f>
        <v/>
      </c>
      <c r="L23" s="14">
        <f>IF(K23="","",IF(ABS(K23)&gt;=$G$1,"CHECK",""))</f>
        <v/>
      </c>
    </row>
    <row r="24">
      <c r="A24" s="9" t="n"/>
      <c r="B24" s="9" t="n"/>
      <c r="C24" s="9" t="n"/>
      <c r="D24" s="9" t="n"/>
      <c r="E24" s="9" t="n"/>
      <c r="F24" s="9" t="n"/>
      <c r="G24" s="9" t="n"/>
      <c r="H24" s="11" t="n"/>
      <c r="I24" s="12">
        <f>IF(F24="","",H24/F24)</f>
        <v/>
      </c>
      <c r="J24" s="12">
        <f>IF(C24="","",IFERROR(LOOKUP(2,1/(($B$4:B23=B24)*($C$4:C23=C24)),$I$4:I23),""))</f>
        <v/>
      </c>
      <c r="K24" s="13">
        <f>IF(OR(J24="",I24="",J24=0),"",(I24-J24)/J24)</f>
        <v/>
      </c>
      <c r="L24" s="14">
        <f>IF(K24="","",IF(ABS(K24)&gt;=$G$1,"CHECK",""))</f>
        <v/>
      </c>
    </row>
    <row r="25">
      <c r="A25" s="9" t="n"/>
      <c r="B25" s="9" t="n"/>
      <c r="C25" s="9" t="n"/>
      <c r="D25" s="9" t="n"/>
      <c r="E25" s="9" t="n"/>
      <c r="F25" s="9" t="n"/>
      <c r="G25" s="9" t="n"/>
      <c r="H25" s="11" t="n"/>
      <c r="I25" s="12">
        <f>IF(F25="","",H25/F25)</f>
        <v/>
      </c>
      <c r="J25" s="12">
        <f>IF(C25="","",IFERROR(LOOKUP(2,1/(($B$4:B24=B25)*($C$4:C24=C25)),$I$4:I24),""))</f>
        <v/>
      </c>
      <c r="K25" s="13">
        <f>IF(OR(J25="",I25="",J25=0),"",(I25-J25)/J25)</f>
        <v/>
      </c>
      <c r="L25" s="14">
        <f>IF(K25="","",IF(ABS(K25)&gt;=$G$1,"CHECK",""))</f>
        <v/>
      </c>
    </row>
    <row r="26">
      <c r="A26" s="9" t="n"/>
      <c r="B26" s="9" t="n"/>
      <c r="C26" s="9" t="n"/>
      <c r="D26" s="9" t="n"/>
      <c r="E26" s="9" t="n"/>
      <c r="F26" s="9" t="n"/>
      <c r="G26" s="9" t="n"/>
      <c r="H26" s="11" t="n"/>
      <c r="I26" s="12">
        <f>IF(F26="","",H26/F26)</f>
        <v/>
      </c>
      <c r="J26" s="12">
        <f>IF(C26="","",IFERROR(LOOKUP(2,1/(($B$4:B25=B26)*($C$4:C25=C26)),$I$4:I25),""))</f>
        <v/>
      </c>
      <c r="K26" s="13">
        <f>IF(OR(J26="",I26="",J26=0),"",(I26-J26)/J26)</f>
        <v/>
      </c>
      <c r="L26" s="14">
        <f>IF(K26="","",IF(ABS(K26)&gt;=$G$1,"CHECK",""))</f>
        <v/>
      </c>
    </row>
    <row r="27">
      <c r="A27" s="9" t="n"/>
      <c r="B27" s="9" t="n"/>
      <c r="C27" s="9" t="n"/>
      <c r="D27" s="9" t="n"/>
      <c r="E27" s="9" t="n"/>
      <c r="F27" s="9" t="n"/>
      <c r="G27" s="9" t="n"/>
      <c r="H27" s="11" t="n"/>
      <c r="I27" s="12">
        <f>IF(F27="","",H27/F27)</f>
        <v/>
      </c>
      <c r="J27" s="12">
        <f>IF(C27="","",IFERROR(LOOKUP(2,1/(($B$4:B26=B27)*($C$4:C26=C27)),$I$4:I26),""))</f>
        <v/>
      </c>
      <c r="K27" s="13">
        <f>IF(OR(J27="",I27="",J27=0),"",(I27-J27)/J27)</f>
        <v/>
      </c>
      <c r="L27" s="14">
        <f>IF(K27="","",IF(ABS(K27)&gt;=$G$1,"CHECK",""))</f>
        <v/>
      </c>
    </row>
    <row r="28">
      <c r="A28" s="9" t="n"/>
      <c r="B28" s="9" t="n"/>
      <c r="C28" s="9" t="n"/>
      <c r="D28" s="9" t="n"/>
      <c r="E28" s="9" t="n"/>
      <c r="F28" s="9" t="n"/>
      <c r="G28" s="9" t="n"/>
      <c r="H28" s="11" t="n"/>
      <c r="I28" s="12">
        <f>IF(F28="","",H28/F28)</f>
        <v/>
      </c>
      <c r="J28" s="12">
        <f>IF(C28="","",IFERROR(LOOKUP(2,1/(($B$4:B27=B28)*($C$4:C27=C28)),$I$4:I27),""))</f>
        <v/>
      </c>
      <c r="K28" s="13">
        <f>IF(OR(J28="",I28="",J28=0),"",(I28-J28)/J28)</f>
        <v/>
      </c>
      <c r="L28" s="14">
        <f>IF(K28="","",IF(ABS(K28)&gt;=$G$1,"CHECK",""))</f>
        <v/>
      </c>
    </row>
    <row r="29">
      <c r="A29" s="9" t="n"/>
      <c r="B29" s="9" t="n"/>
      <c r="C29" s="9" t="n"/>
      <c r="D29" s="9" t="n"/>
      <c r="E29" s="9" t="n"/>
      <c r="F29" s="9" t="n"/>
      <c r="G29" s="9" t="n"/>
      <c r="H29" s="11" t="n"/>
      <c r="I29" s="12">
        <f>IF(F29="","",H29/F29)</f>
        <v/>
      </c>
      <c r="J29" s="12">
        <f>IF(C29="","",IFERROR(LOOKUP(2,1/(($B$4:B28=B29)*($C$4:C28=C29)),$I$4:I28),""))</f>
        <v/>
      </c>
      <c r="K29" s="13">
        <f>IF(OR(J29="",I29="",J29=0),"",(I29-J29)/J29)</f>
        <v/>
      </c>
      <c r="L29" s="14">
        <f>IF(K29="","",IF(ABS(K29)&gt;=$G$1,"CHECK",""))</f>
        <v/>
      </c>
    </row>
    <row r="30">
      <c r="A30" s="9" t="n"/>
      <c r="B30" s="9" t="n"/>
      <c r="C30" s="9" t="n"/>
      <c r="D30" s="9" t="n"/>
      <c r="E30" s="9" t="n"/>
      <c r="F30" s="9" t="n"/>
      <c r="G30" s="9" t="n"/>
      <c r="H30" s="11" t="n"/>
      <c r="I30" s="12">
        <f>IF(F30="","",H30/F30)</f>
        <v/>
      </c>
      <c r="J30" s="12">
        <f>IF(C30="","",IFERROR(LOOKUP(2,1/(($B$4:B29=B30)*($C$4:C29=C30)),$I$4:I29),""))</f>
        <v/>
      </c>
      <c r="K30" s="13">
        <f>IF(OR(J30="",I30="",J30=0),"",(I30-J30)/J30)</f>
        <v/>
      </c>
      <c r="L30" s="14">
        <f>IF(K30="","",IF(ABS(K30)&gt;=$G$1,"CHECK",""))</f>
        <v/>
      </c>
    </row>
    <row r="31">
      <c r="A31" s="9" t="n"/>
      <c r="B31" s="9" t="n"/>
      <c r="C31" s="9" t="n"/>
      <c r="D31" s="9" t="n"/>
      <c r="E31" s="9" t="n"/>
      <c r="F31" s="9" t="n"/>
      <c r="G31" s="9" t="n"/>
      <c r="H31" s="11" t="n"/>
      <c r="I31" s="12">
        <f>IF(F31="","",H31/F31)</f>
        <v/>
      </c>
      <c r="J31" s="12">
        <f>IF(C31="","",IFERROR(LOOKUP(2,1/(($B$4:B30=B31)*($C$4:C30=C31)),$I$4:I30),""))</f>
        <v/>
      </c>
      <c r="K31" s="13">
        <f>IF(OR(J31="",I31="",J31=0),"",(I31-J31)/J31)</f>
        <v/>
      </c>
      <c r="L31" s="14">
        <f>IF(K31="","",IF(ABS(K31)&gt;=$G$1,"CHECK",""))</f>
        <v/>
      </c>
    </row>
    <row r="32">
      <c r="A32" s="9" t="n"/>
      <c r="B32" s="9" t="n"/>
      <c r="C32" s="9" t="n"/>
      <c r="D32" s="9" t="n"/>
      <c r="E32" s="9" t="n"/>
      <c r="F32" s="9" t="n"/>
      <c r="G32" s="9" t="n"/>
      <c r="H32" s="11" t="n"/>
      <c r="I32" s="12">
        <f>IF(F32="","",H32/F32)</f>
        <v/>
      </c>
      <c r="J32" s="12">
        <f>IF(C32="","",IFERROR(LOOKUP(2,1/(($B$4:B31=B32)*($C$4:C31=C32)),$I$4:I31),""))</f>
        <v/>
      </c>
      <c r="K32" s="13">
        <f>IF(OR(J32="",I32="",J32=0),"",(I32-J32)/J32)</f>
        <v/>
      </c>
      <c r="L32" s="14">
        <f>IF(K32="","",IF(ABS(K32)&gt;=$G$1,"CHECK",""))</f>
        <v/>
      </c>
    </row>
    <row r="33">
      <c r="A33" s="9" t="n"/>
      <c r="B33" s="9" t="n"/>
      <c r="C33" s="9" t="n"/>
      <c r="D33" s="9" t="n"/>
      <c r="E33" s="9" t="n"/>
      <c r="F33" s="9" t="n"/>
      <c r="G33" s="9" t="n"/>
      <c r="H33" s="11" t="n"/>
      <c r="I33" s="12">
        <f>IF(F33="","",H33/F33)</f>
        <v/>
      </c>
      <c r="J33" s="12">
        <f>IF(C33="","",IFERROR(LOOKUP(2,1/(($B$4:B32=B33)*($C$4:C32=C33)),$I$4:I32),""))</f>
        <v/>
      </c>
      <c r="K33" s="13">
        <f>IF(OR(J33="",I33="",J33=0),"",(I33-J33)/J33)</f>
        <v/>
      </c>
      <c r="L33" s="14">
        <f>IF(K33="","",IF(ABS(K33)&gt;=$G$1,"CHECK",""))</f>
        <v/>
      </c>
    </row>
    <row r="34">
      <c r="A34" s="9" t="n"/>
      <c r="B34" s="9" t="n"/>
      <c r="C34" s="9" t="n"/>
      <c r="D34" s="9" t="n"/>
      <c r="E34" s="9" t="n"/>
      <c r="F34" s="9" t="n"/>
      <c r="G34" s="9" t="n"/>
      <c r="H34" s="11" t="n"/>
      <c r="I34" s="12">
        <f>IF(F34="","",H34/F34)</f>
        <v/>
      </c>
      <c r="J34" s="12">
        <f>IF(C34="","",IFERROR(LOOKUP(2,1/(($B$4:B33=B34)*($C$4:C33=C34)),$I$4:I33),""))</f>
        <v/>
      </c>
      <c r="K34" s="13">
        <f>IF(OR(J34="",I34="",J34=0),"",(I34-J34)/J34)</f>
        <v/>
      </c>
      <c r="L34" s="14">
        <f>IF(K34="","",IF(ABS(K34)&gt;=$G$1,"CHECK",""))</f>
        <v/>
      </c>
    </row>
    <row r="35">
      <c r="A35" s="9" t="n"/>
      <c r="B35" s="9" t="n"/>
      <c r="C35" s="9" t="n"/>
      <c r="D35" s="9" t="n"/>
      <c r="E35" s="9" t="n"/>
      <c r="F35" s="9" t="n"/>
      <c r="G35" s="9" t="n"/>
      <c r="H35" s="11" t="n"/>
      <c r="I35" s="12">
        <f>IF(F35="","",H35/F35)</f>
        <v/>
      </c>
      <c r="J35" s="12">
        <f>IF(C35="","",IFERROR(LOOKUP(2,1/(($B$4:B34=B35)*($C$4:C34=C35)),$I$4:I34),""))</f>
        <v/>
      </c>
      <c r="K35" s="13">
        <f>IF(OR(J35="",I35="",J35=0),"",(I35-J35)/J35)</f>
        <v/>
      </c>
      <c r="L35" s="14">
        <f>IF(K35="","",IF(ABS(K35)&gt;=$G$1,"CHECK",""))</f>
        <v/>
      </c>
    </row>
    <row r="36">
      <c r="A36" s="9" t="n"/>
      <c r="B36" s="9" t="n"/>
      <c r="C36" s="9" t="n"/>
      <c r="D36" s="9" t="n"/>
      <c r="E36" s="9" t="n"/>
      <c r="F36" s="9" t="n"/>
      <c r="G36" s="9" t="n"/>
      <c r="H36" s="11" t="n"/>
      <c r="I36" s="12">
        <f>IF(F36="","",H36/F36)</f>
        <v/>
      </c>
      <c r="J36" s="12">
        <f>IF(C36="","",IFERROR(LOOKUP(2,1/(($B$4:B35=B36)*($C$4:C35=C36)),$I$4:I35),""))</f>
        <v/>
      </c>
      <c r="K36" s="13">
        <f>IF(OR(J36="",I36="",J36=0),"",(I36-J36)/J36)</f>
        <v/>
      </c>
      <c r="L36" s="14">
        <f>IF(K36="","",IF(ABS(K36)&gt;=$G$1,"CHECK",""))</f>
        <v/>
      </c>
    </row>
    <row r="37">
      <c r="A37" s="9" t="n"/>
      <c r="B37" s="9" t="n"/>
      <c r="C37" s="9" t="n"/>
      <c r="D37" s="9" t="n"/>
      <c r="E37" s="9" t="n"/>
      <c r="F37" s="9" t="n"/>
      <c r="G37" s="9" t="n"/>
      <c r="H37" s="11" t="n"/>
      <c r="I37" s="12">
        <f>IF(F37="","",H37/F37)</f>
        <v/>
      </c>
      <c r="J37" s="12">
        <f>IF(C37="","",IFERROR(LOOKUP(2,1/(($B$4:B36=B37)*($C$4:C36=C37)),$I$4:I36),""))</f>
        <v/>
      </c>
      <c r="K37" s="13">
        <f>IF(OR(J37="",I37="",J37=0),"",(I37-J37)/J37)</f>
        <v/>
      </c>
      <c r="L37" s="14">
        <f>IF(K37="","",IF(ABS(K37)&gt;=$G$1,"CHECK",""))</f>
        <v/>
      </c>
    </row>
    <row r="38">
      <c r="A38" s="9" t="n"/>
      <c r="B38" s="9" t="n"/>
      <c r="C38" s="9" t="n"/>
      <c r="D38" s="9" t="n"/>
      <c r="E38" s="9" t="n"/>
      <c r="F38" s="9" t="n"/>
      <c r="G38" s="9" t="n"/>
      <c r="H38" s="11" t="n"/>
      <c r="I38" s="12">
        <f>IF(F38="","",H38/F38)</f>
        <v/>
      </c>
      <c r="J38" s="12">
        <f>IF(C38="","",IFERROR(LOOKUP(2,1/(($B$4:B37=B38)*($C$4:C37=C38)),$I$4:I37),""))</f>
        <v/>
      </c>
      <c r="K38" s="13">
        <f>IF(OR(J38="",I38="",J38=0),"",(I38-J38)/J38)</f>
        <v/>
      </c>
      <c r="L38" s="14">
        <f>IF(K38="","",IF(ABS(K38)&gt;=$G$1,"CHECK",""))</f>
        <v/>
      </c>
    </row>
    <row r="39">
      <c r="A39" s="9" t="n"/>
      <c r="B39" s="9" t="n"/>
      <c r="C39" s="9" t="n"/>
      <c r="D39" s="9" t="n"/>
      <c r="E39" s="9" t="n"/>
      <c r="F39" s="9" t="n"/>
      <c r="G39" s="9" t="n"/>
      <c r="H39" s="11" t="n"/>
      <c r="I39" s="12">
        <f>IF(F39="","",H39/F39)</f>
        <v/>
      </c>
      <c r="J39" s="12">
        <f>IF(C39="","",IFERROR(LOOKUP(2,1/(($B$4:B38=B39)*($C$4:C38=C39)),$I$4:I38),""))</f>
        <v/>
      </c>
      <c r="K39" s="13">
        <f>IF(OR(J39="",I39="",J39=0),"",(I39-J39)/J39)</f>
        <v/>
      </c>
      <c r="L39" s="14">
        <f>IF(K39="","",IF(ABS(K39)&gt;=$G$1,"CHECK",""))</f>
        <v/>
      </c>
    </row>
    <row r="40">
      <c r="A40" s="9" t="n"/>
      <c r="B40" s="9" t="n"/>
      <c r="C40" s="9" t="n"/>
      <c r="D40" s="9" t="n"/>
      <c r="E40" s="9" t="n"/>
      <c r="F40" s="9" t="n"/>
      <c r="G40" s="9" t="n"/>
      <c r="H40" s="11" t="n"/>
      <c r="I40" s="12">
        <f>IF(F40="","",H40/F40)</f>
        <v/>
      </c>
      <c r="J40" s="12">
        <f>IF(C40="","",IFERROR(LOOKUP(2,1/(($B$4:B39=B40)*($C$4:C39=C40)),$I$4:I39),""))</f>
        <v/>
      </c>
      <c r="K40" s="13">
        <f>IF(OR(J40="",I40="",J40=0),"",(I40-J40)/J40)</f>
        <v/>
      </c>
      <c r="L40" s="14">
        <f>IF(K40="","",IF(ABS(K40)&gt;=$G$1,"CHECK",""))</f>
        <v/>
      </c>
    </row>
    <row r="41">
      <c r="A41" s="9" t="n"/>
      <c r="B41" s="9" t="n"/>
      <c r="C41" s="9" t="n"/>
      <c r="D41" s="9" t="n"/>
      <c r="E41" s="9" t="n"/>
      <c r="F41" s="9" t="n"/>
      <c r="G41" s="9" t="n"/>
      <c r="H41" s="11" t="n"/>
      <c r="I41" s="12">
        <f>IF(F41="","",H41/F41)</f>
        <v/>
      </c>
      <c r="J41" s="12">
        <f>IF(C41="","",IFERROR(LOOKUP(2,1/(($B$4:B40=B41)*($C$4:C40=C41)),$I$4:I40),""))</f>
        <v/>
      </c>
      <c r="K41" s="13">
        <f>IF(OR(J41="",I41="",J41=0),"",(I41-J41)/J41)</f>
        <v/>
      </c>
      <c r="L41" s="14">
        <f>IF(K41="","",IF(ABS(K41)&gt;=$G$1,"CHECK",""))</f>
        <v/>
      </c>
    </row>
    <row r="42">
      <c r="A42" s="9" t="n"/>
      <c r="B42" s="9" t="n"/>
      <c r="C42" s="9" t="n"/>
      <c r="D42" s="9" t="n"/>
      <c r="E42" s="9" t="n"/>
      <c r="F42" s="9" t="n"/>
      <c r="G42" s="9" t="n"/>
      <c r="H42" s="11" t="n"/>
      <c r="I42" s="12">
        <f>IF(F42="","",H42/F42)</f>
        <v/>
      </c>
      <c r="J42" s="12">
        <f>IF(C42="","",IFERROR(LOOKUP(2,1/(($B$4:B41=B42)*($C$4:C41=C42)),$I$4:I41),""))</f>
        <v/>
      </c>
      <c r="K42" s="13">
        <f>IF(OR(J42="",I42="",J42=0),"",(I42-J42)/J42)</f>
        <v/>
      </c>
      <c r="L42" s="14">
        <f>IF(K42="","",IF(ABS(K42)&gt;=$G$1,"CHECK",""))</f>
        <v/>
      </c>
    </row>
    <row r="43">
      <c r="A43" s="9" t="n"/>
      <c r="B43" s="9" t="n"/>
      <c r="C43" s="9" t="n"/>
      <c r="D43" s="9" t="n"/>
      <c r="E43" s="9" t="n"/>
      <c r="F43" s="9" t="n"/>
      <c r="G43" s="9" t="n"/>
      <c r="H43" s="11" t="n"/>
      <c r="I43" s="12">
        <f>IF(F43="","",H43/F43)</f>
        <v/>
      </c>
      <c r="J43" s="12">
        <f>IF(C43="","",IFERROR(LOOKUP(2,1/(($B$4:B42=B43)*($C$4:C42=C43)),$I$4:I42),""))</f>
        <v/>
      </c>
      <c r="K43" s="13">
        <f>IF(OR(J43="",I43="",J43=0),"",(I43-J43)/J43)</f>
        <v/>
      </c>
      <c r="L43" s="14">
        <f>IF(K43="","",IF(ABS(K43)&gt;=$G$1,"CHECK",""))</f>
        <v/>
      </c>
    </row>
    <row r="44">
      <c r="A44" s="9" t="n"/>
      <c r="B44" s="9" t="n"/>
      <c r="C44" s="9" t="n"/>
      <c r="D44" s="9" t="n"/>
      <c r="E44" s="9" t="n"/>
      <c r="F44" s="9" t="n"/>
      <c r="G44" s="9" t="n"/>
      <c r="H44" s="11" t="n"/>
      <c r="I44" s="12">
        <f>IF(F44="","",H44/F44)</f>
        <v/>
      </c>
      <c r="J44" s="12">
        <f>IF(C44="","",IFERROR(LOOKUP(2,1/(($B$4:B43=B44)*($C$4:C43=C44)),$I$4:I43),""))</f>
        <v/>
      </c>
      <c r="K44" s="13">
        <f>IF(OR(J44="",I44="",J44=0),"",(I44-J44)/J44)</f>
        <v/>
      </c>
      <c r="L44" s="14">
        <f>IF(K44="","",IF(ABS(K44)&gt;=$G$1,"CHECK",""))</f>
        <v/>
      </c>
    </row>
    <row r="45">
      <c r="A45" s="9" t="n"/>
      <c r="B45" s="9" t="n"/>
      <c r="C45" s="9" t="n"/>
      <c r="D45" s="9" t="n"/>
      <c r="E45" s="9" t="n"/>
      <c r="F45" s="9" t="n"/>
      <c r="G45" s="9" t="n"/>
      <c r="H45" s="11" t="n"/>
      <c r="I45" s="12">
        <f>IF(F45="","",H45/F45)</f>
        <v/>
      </c>
      <c r="J45" s="12">
        <f>IF(C45="","",IFERROR(LOOKUP(2,1/(($B$4:B44=B45)*($C$4:C44=C45)),$I$4:I44),""))</f>
        <v/>
      </c>
      <c r="K45" s="13">
        <f>IF(OR(J45="",I45="",J45=0),"",(I45-J45)/J45)</f>
        <v/>
      </c>
      <c r="L45" s="14">
        <f>IF(K45="","",IF(ABS(K45)&gt;=$G$1,"CHECK",""))</f>
        <v/>
      </c>
    </row>
    <row r="46">
      <c r="A46" s="9" t="n"/>
      <c r="B46" s="9" t="n"/>
      <c r="C46" s="9" t="n"/>
      <c r="D46" s="9" t="n"/>
      <c r="E46" s="9" t="n"/>
      <c r="F46" s="9" t="n"/>
      <c r="G46" s="9" t="n"/>
      <c r="H46" s="11" t="n"/>
      <c r="I46" s="12">
        <f>IF(F46="","",H46/F46)</f>
        <v/>
      </c>
      <c r="J46" s="12">
        <f>IF(C46="","",IFERROR(LOOKUP(2,1/(($B$4:B45=B46)*($C$4:C45=C46)),$I$4:I45),""))</f>
        <v/>
      </c>
      <c r="K46" s="13">
        <f>IF(OR(J46="",I46="",J46=0),"",(I46-J46)/J46)</f>
        <v/>
      </c>
      <c r="L46" s="14">
        <f>IF(K46="","",IF(ABS(K46)&gt;=$G$1,"CHECK",""))</f>
        <v/>
      </c>
    </row>
    <row r="47">
      <c r="A47" s="9" t="n"/>
      <c r="B47" s="9" t="n"/>
      <c r="C47" s="9" t="n"/>
      <c r="D47" s="9" t="n"/>
      <c r="E47" s="9" t="n"/>
      <c r="F47" s="9" t="n"/>
      <c r="G47" s="9" t="n"/>
      <c r="H47" s="11" t="n"/>
      <c r="I47" s="12">
        <f>IF(F47="","",H47/F47)</f>
        <v/>
      </c>
      <c r="J47" s="12">
        <f>IF(C47="","",IFERROR(LOOKUP(2,1/(($B$4:B46=B47)*($C$4:C46=C47)),$I$4:I46),""))</f>
        <v/>
      </c>
      <c r="K47" s="13">
        <f>IF(OR(J47="",I47="",J47=0),"",(I47-J47)/J47)</f>
        <v/>
      </c>
      <c r="L47" s="14">
        <f>IF(K47="","",IF(ABS(K47)&gt;=$G$1,"CHECK",""))</f>
        <v/>
      </c>
    </row>
    <row r="48">
      <c r="A48" s="9" t="n"/>
      <c r="B48" s="9" t="n"/>
      <c r="C48" s="9" t="n"/>
      <c r="D48" s="9" t="n"/>
      <c r="E48" s="9" t="n"/>
      <c r="F48" s="9" t="n"/>
      <c r="G48" s="9" t="n"/>
      <c r="H48" s="11" t="n"/>
      <c r="I48" s="12">
        <f>IF(F48="","",H48/F48)</f>
        <v/>
      </c>
      <c r="J48" s="12">
        <f>IF(C48="","",IFERROR(LOOKUP(2,1/(($B$4:B47=B48)*($C$4:C47=C48)),$I$4:I47),""))</f>
        <v/>
      </c>
      <c r="K48" s="13">
        <f>IF(OR(J48="",I48="",J48=0),"",(I48-J48)/J48)</f>
        <v/>
      </c>
      <c r="L48" s="14">
        <f>IF(K48="","",IF(ABS(K48)&gt;=$G$1,"CHECK",""))</f>
        <v/>
      </c>
    </row>
    <row r="49">
      <c r="A49" s="9" t="n"/>
      <c r="B49" s="9" t="n"/>
      <c r="C49" s="9" t="n"/>
      <c r="D49" s="9" t="n"/>
      <c r="E49" s="9" t="n"/>
      <c r="F49" s="9" t="n"/>
      <c r="G49" s="9" t="n"/>
      <c r="H49" s="11" t="n"/>
      <c r="I49" s="12">
        <f>IF(F49="","",H49/F49)</f>
        <v/>
      </c>
      <c r="J49" s="12">
        <f>IF(C49="","",IFERROR(LOOKUP(2,1/(($B$4:B48=B49)*($C$4:C48=C49)),$I$4:I48),""))</f>
        <v/>
      </c>
      <c r="K49" s="13">
        <f>IF(OR(J49="",I49="",J49=0),"",(I49-J49)/J49)</f>
        <v/>
      </c>
      <c r="L49" s="14">
        <f>IF(K49="","",IF(ABS(K49)&gt;=$G$1,"CHECK",""))</f>
        <v/>
      </c>
    </row>
    <row r="50">
      <c r="A50" s="9" t="n"/>
      <c r="B50" s="9" t="n"/>
      <c r="C50" s="9" t="n"/>
      <c r="D50" s="9" t="n"/>
      <c r="E50" s="9" t="n"/>
      <c r="F50" s="9" t="n"/>
      <c r="G50" s="9" t="n"/>
      <c r="H50" s="11" t="n"/>
      <c r="I50" s="12">
        <f>IF(F50="","",H50/F50)</f>
        <v/>
      </c>
      <c r="J50" s="12">
        <f>IF(C50="","",IFERROR(LOOKUP(2,1/(($B$4:B49=B50)*($C$4:C49=C50)),$I$4:I49),""))</f>
        <v/>
      </c>
      <c r="K50" s="13">
        <f>IF(OR(J50="",I50="",J50=0),"",(I50-J50)/J50)</f>
        <v/>
      </c>
      <c r="L50" s="14">
        <f>IF(K50="","",IF(ABS(K50)&gt;=$G$1,"CHECK",""))</f>
        <v/>
      </c>
    </row>
    <row r="51">
      <c r="A51" s="9" t="n"/>
      <c r="B51" s="9" t="n"/>
      <c r="C51" s="9" t="n"/>
      <c r="D51" s="9" t="n"/>
      <c r="E51" s="9" t="n"/>
      <c r="F51" s="9" t="n"/>
      <c r="G51" s="9" t="n"/>
      <c r="H51" s="11" t="n"/>
      <c r="I51" s="12">
        <f>IF(F51="","",H51/F51)</f>
        <v/>
      </c>
      <c r="J51" s="12">
        <f>IF(C51="","",IFERROR(LOOKUP(2,1/(($B$4:B50=B51)*($C$4:C50=C51)),$I$4:I50),""))</f>
        <v/>
      </c>
      <c r="K51" s="13">
        <f>IF(OR(J51="",I51="",J51=0),"",(I51-J51)/J51)</f>
        <v/>
      </c>
      <c r="L51" s="14">
        <f>IF(K51="","",IF(ABS(K51)&gt;=$G$1,"CHECK",""))</f>
        <v/>
      </c>
    </row>
    <row r="52">
      <c r="A52" s="9" t="n"/>
      <c r="B52" s="9" t="n"/>
      <c r="C52" s="9" t="n"/>
      <c r="D52" s="9" t="n"/>
      <c r="E52" s="9" t="n"/>
      <c r="F52" s="9" t="n"/>
      <c r="G52" s="9" t="n"/>
      <c r="H52" s="11" t="n"/>
      <c r="I52" s="12">
        <f>IF(F52="","",H52/F52)</f>
        <v/>
      </c>
      <c r="J52" s="12">
        <f>IF(C52="","",IFERROR(LOOKUP(2,1/(($B$4:B51=B52)*($C$4:C51=C52)),$I$4:I51),""))</f>
        <v/>
      </c>
      <c r="K52" s="13">
        <f>IF(OR(J52="",I52="",J52=0),"",(I52-J52)/J52)</f>
        <v/>
      </c>
      <c r="L52" s="14">
        <f>IF(K52="","",IF(ABS(K52)&gt;=$G$1,"CHECK",""))</f>
        <v/>
      </c>
    </row>
    <row r="53">
      <c r="A53" s="9" t="n"/>
      <c r="B53" s="9" t="n"/>
      <c r="C53" s="9" t="n"/>
      <c r="D53" s="9" t="n"/>
      <c r="E53" s="9" t="n"/>
      <c r="F53" s="9" t="n"/>
      <c r="G53" s="9" t="n"/>
      <c r="H53" s="11" t="n"/>
      <c r="I53" s="12">
        <f>IF(F53="","",H53/F53)</f>
        <v/>
      </c>
      <c r="J53" s="12">
        <f>IF(C53="","",IFERROR(LOOKUP(2,1/(($B$4:B52=B53)*($C$4:C52=C53)),$I$4:I52),""))</f>
        <v/>
      </c>
      <c r="K53" s="13">
        <f>IF(OR(J53="",I53="",J53=0),"",(I53-J53)/J53)</f>
        <v/>
      </c>
      <c r="L53" s="14">
        <f>IF(K53="","",IF(ABS(K53)&gt;=$G$1,"CHECK",""))</f>
        <v/>
      </c>
    </row>
    <row r="54">
      <c r="A54" s="9" t="n"/>
      <c r="B54" s="9" t="n"/>
      <c r="C54" s="9" t="n"/>
      <c r="D54" s="9" t="n"/>
      <c r="E54" s="9" t="n"/>
      <c r="F54" s="9" t="n"/>
      <c r="G54" s="9" t="n"/>
      <c r="H54" s="11" t="n"/>
      <c r="I54" s="12">
        <f>IF(F54="","",H54/F54)</f>
        <v/>
      </c>
      <c r="J54" s="12">
        <f>IF(C54="","",IFERROR(LOOKUP(2,1/(($B$4:B53=B54)*($C$4:C53=C54)),$I$4:I53),""))</f>
        <v/>
      </c>
      <c r="K54" s="13">
        <f>IF(OR(J54="",I54="",J54=0),"",(I54-J54)/J54)</f>
        <v/>
      </c>
      <c r="L54" s="14">
        <f>IF(K54="","",IF(ABS(K54)&gt;=$G$1,"CHECK",""))</f>
        <v/>
      </c>
    </row>
    <row r="55">
      <c r="A55" s="9" t="n"/>
      <c r="B55" s="9" t="n"/>
      <c r="C55" s="9" t="n"/>
      <c r="D55" s="9" t="n"/>
      <c r="E55" s="9" t="n"/>
      <c r="F55" s="9" t="n"/>
      <c r="G55" s="9" t="n"/>
      <c r="H55" s="11" t="n"/>
      <c r="I55" s="12">
        <f>IF(F55="","",H55/F55)</f>
        <v/>
      </c>
      <c r="J55" s="12">
        <f>IF(C55="","",IFERROR(LOOKUP(2,1/(($B$4:B54=B55)*($C$4:C54=C55)),$I$4:I54),""))</f>
        <v/>
      </c>
      <c r="K55" s="13">
        <f>IF(OR(J55="",I55="",J55=0),"",(I55-J55)/J55)</f>
        <v/>
      </c>
      <c r="L55" s="14">
        <f>IF(K55="","",IF(ABS(K55)&gt;=$G$1,"CHECK",""))</f>
        <v/>
      </c>
    </row>
    <row r="56">
      <c r="A56" s="9" t="n"/>
      <c r="B56" s="9" t="n"/>
      <c r="C56" s="9" t="n"/>
      <c r="D56" s="9" t="n"/>
      <c r="E56" s="9" t="n"/>
      <c r="F56" s="9" t="n"/>
      <c r="G56" s="9" t="n"/>
      <c r="H56" s="11" t="n"/>
      <c r="I56" s="12">
        <f>IF(F56="","",H56/F56)</f>
        <v/>
      </c>
      <c r="J56" s="12">
        <f>IF(C56="","",IFERROR(LOOKUP(2,1/(($B$4:B55=B56)*($C$4:C55=C56)),$I$4:I55),""))</f>
        <v/>
      </c>
      <c r="K56" s="13">
        <f>IF(OR(J56="",I56="",J56=0),"",(I56-J56)/J56)</f>
        <v/>
      </c>
      <c r="L56" s="14">
        <f>IF(K56="","",IF(ABS(K56)&gt;=$G$1,"CHECK",""))</f>
        <v/>
      </c>
    </row>
    <row r="57">
      <c r="A57" s="9" t="n"/>
      <c r="B57" s="9" t="n"/>
      <c r="C57" s="9" t="n"/>
      <c r="D57" s="9" t="n"/>
      <c r="E57" s="9" t="n"/>
      <c r="F57" s="9" t="n"/>
      <c r="G57" s="9" t="n"/>
      <c r="H57" s="11" t="n"/>
      <c r="I57" s="12">
        <f>IF(F57="","",H57/F57)</f>
        <v/>
      </c>
      <c r="J57" s="12">
        <f>IF(C57="","",IFERROR(LOOKUP(2,1/(($B$4:B56=B57)*($C$4:C56=C57)),$I$4:I56),""))</f>
        <v/>
      </c>
      <c r="K57" s="13">
        <f>IF(OR(J57="",I57="",J57=0),"",(I57-J57)/J57)</f>
        <v/>
      </c>
      <c r="L57" s="14">
        <f>IF(K57="","",IF(ABS(K57)&gt;=$G$1,"CHECK",""))</f>
        <v/>
      </c>
    </row>
    <row r="58">
      <c r="A58" s="9" t="n"/>
      <c r="B58" s="9" t="n"/>
      <c r="C58" s="9" t="n"/>
      <c r="D58" s="9" t="n"/>
      <c r="E58" s="9" t="n"/>
      <c r="F58" s="9" t="n"/>
      <c r="G58" s="9" t="n"/>
      <c r="H58" s="11" t="n"/>
      <c r="I58" s="12">
        <f>IF(F58="","",H58/F58)</f>
        <v/>
      </c>
      <c r="J58" s="12">
        <f>IF(C58="","",IFERROR(LOOKUP(2,1/(($B$4:B57=B58)*($C$4:C57=C58)),$I$4:I57),""))</f>
        <v/>
      </c>
      <c r="K58" s="13">
        <f>IF(OR(J58="",I58="",J58=0),"",(I58-J58)/J58)</f>
        <v/>
      </c>
      <c r="L58" s="14">
        <f>IF(K58="","",IF(ABS(K58)&gt;=$G$1,"CHECK",""))</f>
        <v/>
      </c>
    </row>
    <row r="59">
      <c r="A59" s="9" t="n"/>
      <c r="B59" s="9" t="n"/>
      <c r="C59" s="9" t="n"/>
      <c r="D59" s="9" t="n"/>
      <c r="E59" s="9" t="n"/>
      <c r="F59" s="9" t="n"/>
      <c r="G59" s="9" t="n"/>
      <c r="H59" s="11" t="n"/>
      <c r="I59" s="12">
        <f>IF(F59="","",H59/F59)</f>
        <v/>
      </c>
      <c r="J59" s="12">
        <f>IF(C59="","",IFERROR(LOOKUP(2,1/(($B$4:B58=B59)*($C$4:C58=C59)),$I$4:I58),""))</f>
        <v/>
      </c>
      <c r="K59" s="13">
        <f>IF(OR(J59="",I59="",J59=0),"",(I59-J59)/J59)</f>
        <v/>
      </c>
      <c r="L59" s="14">
        <f>IF(K59="","",IF(ABS(K59)&gt;=$G$1,"CHECK",""))</f>
        <v/>
      </c>
    </row>
    <row r="60">
      <c r="A60" s="9" t="n"/>
      <c r="B60" s="9" t="n"/>
      <c r="C60" s="9" t="n"/>
      <c r="D60" s="9" t="n"/>
      <c r="E60" s="9" t="n"/>
      <c r="F60" s="9" t="n"/>
      <c r="G60" s="9" t="n"/>
      <c r="H60" s="11" t="n"/>
      <c r="I60" s="12">
        <f>IF(F60="","",H60/F60)</f>
        <v/>
      </c>
      <c r="J60" s="12">
        <f>IF(C60="","",IFERROR(LOOKUP(2,1/(($B$4:B59=B60)*($C$4:C59=C60)),$I$4:I59),""))</f>
        <v/>
      </c>
      <c r="K60" s="13">
        <f>IF(OR(J60="",I60="",J60=0),"",(I60-J60)/J60)</f>
        <v/>
      </c>
      <c r="L60" s="14">
        <f>IF(K60="","",IF(ABS(K60)&gt;=$G$1,"CHECK",""))</f>
        <v/>
      </c>
    </row>
    <row r="61">
      <c r="A61" s="9" t="n"/>
      <c r="B61" s="9" t="n"/>
      <c r="C61" s="9" t="n"/>
      <c r="D61" s="9" t="n"/>
      <c r="E61" s="9" t="n"/>
      <c r="F61" s="9" t="n"/>
      <c r="G61" s="9" t="n"/>
      <c r="H61" s="11" t="n"/>
      <c r="I61" s="12">
        <f>IF(F61="","",H61/F61)</f>
        <v/>
      </c>
      <c r="J61" s="12">
        <f>IF(C61="","",IFERROR(LOOKUP(2,1/(($B$4:B60=B61)*($C$4:C60=C61)),$I$4:I60),""))</f>
        <v/>
      </c>
      <c r="K61" s="13">
        <f>IF(OR(J61="",I61="",J61=0),"",(I61-J61)/J61)</f>
        <v/>
      </c>
      <c r="L61" s="14">
        <f>IF(K61="","",IF(ABS(K61)&gt;=$G$1,"CHECK",""))</f>
        <v/>
      </c>
    </row>
    <row r="62">
      <c r="A62" s="9" t="n"/>
      <c r="B62" s="9" t="n"/>
      <c r="C62" s="9" t="n"/>
      <c r="D62" s="9" t="n"/>
      <c r="E62" s="9" t="n"/>
      <c r="F62" s="9" t="n"/>
      <c r="G62" s="9" t="n"/>
      <c r="H62" s="11" t="n"/>
      <c r="I62" s="12">
        <f>IF(F62="","",H62/F62)</f>
        <v/>
      </c>
      <c r="J62" s="12">
        <f>IF(C62="","",IFERROR(LOOKUP(2,1/(($B$4:B61=B62)*($C$4:C61=C62)),$I$4:I61),""))</f>
        <v/>
      </c>
      <c r="K62" s="13">
        <f>IF(OR(J62="",I62="",J62=0),"",(I62-J62)/J62)</f>
        <v/>
      </c>
      <c r="L62" s="14">
        <f>IF(K62="","",IF(ABS(K62)&gt;=$G$1,"CHECK",""))</f>
        <v/>
      </c>
    </row>
    <row r="63">
      <c r="A63" s="9" t="n"/>
      <c r="B63" s="9" t="n"/>
      <c r="C63" s="9" t="n"/>
      <c r="D63" s="9" t="n"/>
      <c r="E63" s="9" t="n"/>
      <c r="F63" s="9" t="n"/>
      <c r="G63" s="9" t="n"/>
      <c r="H63" s="11" t="n"/>
      <c r="I63" s="12">
        <f>IF(F63="","",H63/F63)</f>
        <v/>
      </c>
      <c r="J63" s="12">
        <f>IF(C63="","",IFERROR(LOOKUP(2,1/(($B$4:B62=B63)*($C$4:C62=C63)),$I$4:I62),""))</f>
        <v/>
      </c>
      <c r="K63" s="13">
        <f>IF(OR(J63="",I63="",J63=0),"",(I63-J63)/J63)</f>
        <v/>
      </c>
      <c r="L63" s="14">
        <f>IF(K63="","",IF(ABS(K63)&gt;=$G$1,"CHECK",""))</f>
        <v/>
      </c>
    </row>
    <row r="64">
      <c r="A64" s="9" t="n"/>
      <c r="B64" s="9" t="n"/>
      <c r="C64" s="9" t="n"/>
      <c r="D64" s="9" t="n"/>
      <c r="E64" s="9" t="n"/>
      <c r="F64" s="9" t="n"/>
      <c r="G64" s="9" t="n"/>
      <c r="H64" s="11" t="n"/>
      <c r="I64" s="12">
        <f>IF(F64="","",H64/F64)</f>
        <v/>
      </c>
      <c r="J64" s="12">
        <f>IF(C64="","",IFERROR(LOOKUP(2,1/(($B$4:B63=B64)*($C$4:C63=C64)),$I$4:I63),""))</f>
        <v/>
      </c>
      <c r="K64" s="13">
        <f>IF(OR(J64="",I64="",J64=0),"",(I64-J64)/J64)</f>
        <v/>
      </c>
      <c r="L64" s="14">
        <f>IF(K64="","",IF(ABS(K64)&gt;=$G$1,"CHECK",""))</f>
        <v/>
      </c>
    </row>
    <row r="65">
      <c r="A65" s="9" t="n"/>
      <c r="B65" s="9" t="n"/>
      <c r="C65" s="9" t="n"/>
      <c r="D65" s="9" t="n"/>
      <c r="E65" s="9" t="n"/>
      <c r="F65" s="9" t="n"/>
      <c r="G65" s="9" t="n"/>
      <c r="H65" s="11" t="n"/>
      <c r="I65" s="12">
        <f>IF(F65="","",H65/F65)</f>
        <v/>
      </c>
      <c r="J65" s="12">
        <f>IF(C65="","",IFERROR(LOOKUP(2,1/(($B$4:B64=B65)*($C$4:C64=C65)),$I$4:I64),""))</f>
        <v/>
      </c>
      <c r="K65" s="13">
        <f>IF(OR(J65="",I65="",J65=0),"",(I65-J65)/J65)</f>
        <v/>
      </c>
      <c r="L65" s="14">
        <f>IF(K65="","",IF(ABS(K65)&gt;=$G$1,"CHECK",""))</f>
        <v/>
      </c>
    </row>
    <row r="66">
      <c r="A66" s="9" t="n"/>
      <c r="B66" s="9" t="n"/>
      <c r="C66" s="9" t="n"/>
      <c r="D66" s="9" t="n"/>
      <c r="E66" s="9" t="n"/>
      <c r="F66" s="9" t="n"/>
      <c r="G66" s="9" t="n"/>
      <c r="H66" s="11" t="n"/>
      <c r="I66" s="12">
        <f>IF(F66="","",H66/F66)</f>
        <v/>
      </c>
      <c r="J66" s="12">
        <f>IF(C66="","",IFERROR(LOOKUP(2,1/(($B$4:B65=B66)*($C$4:C65=C66)),$I$4:I65),""))</f>
        <v/>
      </c>
      <c r="K66" s="13">
        <f>IF(OR(J66="",I66="",J66=0),"",(I66-J66)/J66)</f>
        <v/>
      </c>
      <c r="L66" s="14">
        <f>IF(K66="","",IF(ABS(K66)&gt;=$G$1,"CHECK",""))</f>
        <v/>
      </c>
    </row>
    <row r="67">
      <c r="A67" s="9" t="n"/>
      <c r="B67" s="9" t="n"/>
      <c r="C67" s="9" t="n"/>
      <c r="D67" s="9" t="n"/>
      <c r="E67" s="9" t="n"/>
      <c r="F67" s="9" t="n"/>
      <c r="G67" s="9" t="n"/>
      <c r="H67" s="11" t="n"/>
      <c r="I67" s="12">
        <f>IF(F67="","",H67/F67)</f>
        <v/>
      </c>
      <c r="J67" s="12">
        <f>IF(C67="","",IFERROR(LOOKUP(2,1/(($B$4:B66=B67)*($C$4:C66=C67)),$I$4:I66),""))</f>
        <v/>
      </c>
      <c r="K67" s="13">
        <f>IF(OR(J67="",I67="",J67=0),"",(I67-J67)/J67)</f>
        <v/>
      </c>
      <c r="L67" s="14">
        <f>IF(K67="","",IF(ABS(K67)&gt;=$G$1,"CHECK",""))</f>
        <v/>
      </c>
    </row>
    <row r="68">
      <c r="A68" s="9" t="n"/>
      <c r="B68" s="9" t="n"/>
      <c r="C68" s="9" t="n"/>
      <c r="D68" s="9" t="n"/>
      <c r="E68" s="9" t="n"/>
      <c r="F68" s="9" t="n"/>
      <c r="G68" s="9" t="n"/>
      <c r="H68" s="11" t="n"/>
      <c r="I68" s="12">
        <f>IF(F68="","",H68/F68)</f>
        <v/>
      </c>
      <c r="J68" s="12">
        <f>IF(C68="","",IFERROR(LOOKUP(2,1/(($B$4:B67=B68)*($C$4:C67=C68)),$I$4:I67),""))</f>
        <v/>
      </c>
      <c r="K68" s="13">
        <f>IF(OR(J68="",I68="",J68=0),"",(I68-J68)/J68)</f>
        <v/>
      </c>
      <c r="L68" s="14">
        <f>IF(K68="","",IF(ABS(K68)&gt;=$G$1,"CHECK",""))</f>
        <v/>
      </c>
    </row>
    <row r="69">
      <c r="A69" s="9" t="n"/>
      <c r="B69" s="9" t="n"/>
      <c r="C69" s="9" t="n"/>
      <c r="D69" s="9" t="n"/>
      <c r="E69" s="9" t="n"/>
      <c r="F69" s="9" t="n"/>
      <c r="G69" s="9" t="n"/>
      <c r="H69" s="11" t="n"/>
      <c r="I69" s="12">
        <f>IF(F69="","",H69/F69)</f>
        <v/>
      </c>
      <c r="J69" s="12">
        <f>IF(C69="","",IFERROR(LOOKUP(2,1/(($B$4:B68=B69)*($C$4:C68=C69)),$I$4:I68),""))</f>
        <v/>
      </c>
      <c r="K69" s="13">
        <f>IF(OR(J69="",I69="",J69=0),"",(I69-J69)/J69)</f>
        <v/>
      </c>
      <c r="L69" s="14">
        <f>IF(K69="","",IF(ABS(K69)&gt;=$G$1,"CHECK",""))</f>
        <v/>
      </c>
    </row>
    <row r="70">
      <c r="A70" s="9" t="n"/>
      <c r="B70" s="9" t="n"/>
      <c r="C70" s="9" t="n"/>
      <c r="D70" s="9" t="n"/>
      <c r="E70" s="9" t="n"/>
      <c r="F70" s="9" t="n"/>
      <c r="G70" s="9" t="n"/>
      <c r="H70" s="11" t="n"/>
      <c r="I70" s="12">
        <f>IF(F70="","",H70/F70)</f>
        <v/>
      </c>
      <c r="J70" s="12">
        <f>IF(C70="","",IFERROR(LOOKUP(2,1/(($B$4:B69=B70)*($C$4:C69=C70)),$I$4:I69),""))</f>
        <v/>
      </c>
      <c r="K70" s="13">
        <f>IF(OR(J70="",I70="",J70=0),"",(I70-J70)/J70)</f>
        <v/>
      </c>
      <c r="L70" s="14">
        <f>IF(K70="","",IF(ABS(K70)&gt;=$G$1,"CHECK",""))</f>
        <v/>
      </c>
    </row>
    <row r="71">
      <c r="A71" s="9" t="n"/>
      <c r="B71" s="9" t="n"/>
      <c r="C71" s="9" t="n"/>
      <c r="D71" s="9" t="n"/>
      <c r="E71" s="9" t="n"/>
      <c r="F71" s="9" t="n"/>
      <c r="G71" s="9" t="n"/>
      <c r="H71" s="11" t="n"/>
      <c r="I71" s="12">
        <f>IF(F71="","",H71/F71)</f>
        <v/>
      </c>
      <c r="J71" s="12">
        <f>IF(C71="","",IFERROR(LOOKUP(2,1/(($B$4:B70=B71)*($C$4:C70=C71)),$I$4:I70),""))</f>
        <v/>
      </c>
      <c r="K71" s="13">
        <f>IF(OR(J71="",I71="",J71=0),"",(I71-J71)/J71)</f>
        <v/>
      </c>
      <c r="L71" s="14">
        <f>IF(K71="","",IF(ABS(K71)&gt;=$G$1,"CHECK",""))</f>
        <v/>
      </c>
    </row>
    <row r="72">
      <c r="A72" s="9" t="n"/>
      <c r="B72" s="9" t="n"/>
      <c r="C72" s="9" t="n"/>
      <c r="D72" s="9" t="n"/>
      <c r="E72" s="9" t="n"/>
      <c r="F72" s="9" t="n"/>
      <c r="G72" s="9" t="n"/>
      <c r="H72" s="11" t="n"/>
      <c r="I72" s="12">
        <f>IF(F72="","",H72/F72)</f>
        <v/>
      </c>
      <c r="J72" s="12">
        <f>IF(C72="","",IFERROR(LOOKUP(2,1/(($B$4:B71=B72)*($C$4:C71=C72)),$I$4:I71),""))</f>
        <v/>
      </c>
      <c r="K72" s="13">
        <f>IF(OR(J72="",I72="",J72=0),"",(I72-J72)/J72)</f>
        <v/>
      </c>
      <c r="L72" s="14">
        <f>IF(K72="","",IF(ABS(K72)&gt;=$G$1,"CHECK",""))</f>
        <v/>
      </c>
    </row>
    <row r="73">
      <c r="A73" s="9" t="n"/>
      <c r="B73" s="9" t="n"/>
      <c r="C73" s="9" t="n"/>
      <c r="D73" s="9" t="n"/>
      <c r="E73" s="9" t="n"/>
      <c r="F73" s="9" t="n"/>
      <c r="G73" s="9" t="n"/>
      <c r="H73" s="11" t="n"/>
      <c r="I73" s="12">
        <f>IF(F73="","",H73/F73)</f>
        <v/>
      </c>
      <c r="J73" s="12">
        <f>IF(C73="","",IFERROR(LOOKUP(2,1/(($B$4:B72=B73)*($C$4:C72=C73)),$I$4:I72),""))</f>
        <v/>
      </c>
      <c r="K73" s="13">
        <f>IF(OR(J73="",I73="",J73=0),"",(I73-J73)/J73)</f>
        <v/>
      </c>
      <c r="L73" s="14">
        <f>IF(K73="","",IF(ABS(K73)&gt;=$G$1,"CHECK",""))</f>
        <v/>
      </c>
    </row>
    <row r="74">
      <c r="A74" s="9" t="n"/>
      <c r="B74" s="9" t="n"/>
      <c r="C74" s="9" t="n"/>
      <c r="D74" s="9" t="n"/>
      <c r="E74" s="9" t="n"/>
      <c r="F74" s="9" t="n"/>
      <c r="G74" s="9" t="n"/>
      <c r="H74" s="11" t="n"/>
      <c r="I74" s="12">
        <f>IF(F74="","",H74/F74)</f>
        <v/>
      </c>
      <c r="J74" s="12">
        <f>IF(C74="","",IFERROR(LOOKUP(2,1/(($B$4:B73=B74)*($C$4:C73=C74)),$I$4:I73),""))</f>
        <v/>
      </c>
      <c r="K74" s="13">
        <f>IF(OR(J74="",I74="",J74=0),"",(I74-J74)/J74)</f>
        <v/>
      </c>
      <c r="L74" s="14">
        <f>IF(K74="","",IF(ABS(K74)&gt;=$G$1,"CHECK",""))</f>
        <v/>
      </c>
    </row>
    <row r="75">
      <c r="A75" s="9" t="n"/>
      <c r="B75" s="9" t="n"/>
      <c r="C75" s="9" t="n"/>
      <c r="D75" s="9" t="n"/>
      <c r="E75" s="9" t="n"/>
      <c r="F75" s="9" t="n"/>
      <c r="G75" s="9" t="n"/>
      <c r="H75" s="11" t="n"/>
      <c r="I75" s="12">
        <f>IF(F75="","",H75/F75)</f>
        <v/>
      </c>
      <c r="J75" s="12">
        <f>IF(C75="","",IFERROR(LOOKUP(2,1/(($B$4:B74=B75)*($C$4:C74=C75)),$I$4:I74),""))</f>
        <v/>
      </c>
      <c r="K75" s="13">
        <f>IF(OR(J75="",I75="",J75=0),"",(I75-J75)/J75)</f>
        <v/>
      </c>
      <c r="L75" s="14">
        <f>IF(K75="","",IF(ABS(K75)&gt;=$G$1,"CHECK",""))</f>
        <v/>
      </c>
    </row>
    <row r="76">
      <c r="A76" s="9" t="n"/>
      <c r="B76" s="9" t="n"/>
      <c r="C76" s="9" t="n"/>
      <c r="D76" s="9" t="n"/>
      <c r="E76" s="9" t="n"/>
      <c r="F76" s="9" t="n"/>
      <c r="G76" s="9" t="n"/>
      <c r="H76" s="11" t="n"/>
      <c r="I76" s="12">
        <f>IF(F76="","",H76/F76)</f>
        <v/>
      </c>
      <c r="J76" s="12">
        <f>IF(C76="","",IFERROR(LOOKUP(2,1/(($B$4:B75=B76)*($C$4:C75=C76)),$I$4:I75),""))</f>
        <v/>
      </c>
      <c r="K76" s="13">
        <f>IF(OR(J76="",I76="",J76=0),"",(I76-J76)/J76)</f>
        <v/>
      </c>
      <c r="L76" s="14">
        <f>IF(K76="","",IF(ABS(K76)&gt;=$G$1,"CHECK",""))</f>
        <v/>
      </c>
    </row>
    <row r="77">
      <c r="A77" s="9" t="n"/>
      <c r="B77" s="9" t="n"/>
      <c r="C77" s="9" t="n"/>
      <c r="D77" s="9" t="n"/>
      <c r="E77" s="9" t="n"/>
      <c r="F77" s="9" t="n"/>
      <c r="G77" s="9" t="n"/>
      <c r="H77" s="11" t="n"/>
      <c r="I77" s="12">
        <f>IF(F77="","",H77/F77)</f>
        <v/>
      </c>
      <c r="J77" s="12">
        <f>IF(C77="","",IFERROR(LOOKUP(2,1/(($B$4:B76=B77)*($C$4:C76=C77)),$I$4:I76),""))</f>
        <v/>
      </c>
      <c r="K77" s="13">
        <f>IF(OR(J77="",I77="",J77=0),"",(I77-J77)/J77)</f>
        <v/>
      </c>
      <c r="L77" s="14">
        <f>IF(K77="","",IF(ABS(K77)&gt;=$G$1,"CHECK",""))</f>
        <v/>
      </c>
    </row>
    <row r="78">
      <c r="A78" s="9" t="n"/>
      <c r="B78" s="9" t="n"/>
      <c r="C78" s="9" t="n"/>
      <c r="D78" s="9" t="n"/>
      <c r="E78" s="9" t="n"/>
      <c r="F78" s="9" t="n"/>
      <c r="G78" s="9" t="n"/>
      <c r="H78" s="11" t="n"/>
      <c r="I78" s="12">
        <f>IF(F78="","",H78/F78)</f>
        <v/>
      </c>
      <c r="J78" s="12">
        <f>IF(C78="","",IFERROR(LOOKUP(2,1/(($B$4:B77=B78)*($C$4:C77=C78)),$I$4:I77),""))</f>
        <v/>
      </c>
      <c r="K78" s="13">
        <f>IF(OR(J78="",I78="",J78=0),"",(I78-J78)/J78)</f>
        <v/>
      </c>
      <c r="L78" s="14">
        <f>IF(K78="","",IF(ABS(K78)&gt;=$G$1,"CHECK",""))</f>
        <v/>
      </c>
    </row>
    <row r="79">
      <c r="A79" s="9" t="n"/>
      <c r="B79" s="9" t="n"/>
      <c r="C79" s="9" t="n"/>
      <c r="D79" s="9" t="n"/>
      <c r="E79" s="9" t="n"/>
      <c r="F79" s="9" t="n"/>
      <c r="G79" s="9" t="n"/>
      <c r="H79" s="11" t="n"/>
      <c r="I79" s="12">
        <f>IF(F79="","",H79/F79)</f>
        <v/>
      </c>
      <c r="J79" s="12">
        <f>IF(C79="","",IFERROR(LOOKUP(2,1/(($B$4:B78=B79)*($C$4:C78=C79)),$I$4:I78),""))</f>
        <v/>
      </c>
      <c r="K79" s="13">
        <f>IF(OR(J79="",I79="",J79=0),"",(I79-J79)/J79)</f>
        <v/>
      </c>
      <c r="L79" s="14">
        <f>IF(K79="","",IF(ABS(K79)&gt;=$G$1,"CHECK",""))</f>
        <v/>
      </c>
    </row>
    <row r="80">
      <c r="A80" s="9" t="n"/>
      <c r="B80" s="9" t="n"/>
      <c r="C80" s="9" t="n"/>
      <c r="D80" s="9" t="n"/>
      <c r="E80" s="9" t="n"/>
      <c r="F80" s="9" t="n"/>
      <c r="G80" s="9" t="n"/>
      <c r="H80" s="11" t="n"/>
      <c r="I80" s="12">
        <f>IF(F80="","",H80/F80)</f>
        <v/>
      </c>
      <c r="J80" s="12">
        <f>IF(C80="","",IFERROR(LOOKUP(2,1/(($B$4:B79=B80)*($C$4:C79=C80)),$I$4:I79),""))</f>
        <v/>
      </c>
      <c r="K80" s="13">
        <f>IF(OR(J80="",I80="",J80=0),"",(I80-J80)/J80)</f>
        <v/>
      </c>
      <c r="L80" s="14">
        <f>IF(K80="","",IF(ABS(K80)&gt;=$G$1,"CHECK",""))</f>
        <v/>
      </c>
    </row>
    <row r="81">
      <c r="A81" s="9" t="n"/>
      <c r="B81" s="9" t="n"/>
      <c r="C81" s="9" t="n"/>
      <c r="D81" s="9" t="n"/>
      <c r="E81" s="9" t="n"/>
      <c r="F81" s="9" t="n"/>
      <c r="G81" s="9" t="n"/>
      <c r="H81" s="11" t="n"/>
      <c r="I81" s="12">
        <f>IF(F81="","",H81/F81)</f>
        <v/>
      </c>
      <c r="J81" s="12">
        <f>IF(C81="","",IFERROR(LOOKUP(2,1/(($B$4:B80=B81)*($C$4:C80=C81)),$I$4:I80),""))</f>
        <v/>
      </c>
      <c r="K81" s="13">
        <f>IF(OR(J81="",I81="",J81=0),"",(I81-J81)/J81)</f>
        <v/>
      </c>
      <c r="L81" s="14">
        <f>IF(K81="","",IF(ABS(K81)&gt;=$G$1,"CHECK",""))</f>
        <v/>
      </c>
    </row>
    <row r="82">
      <c r="A82" s="9" t="n"/>
      <c r="B82" s="9" t="n"/>
      <c r="C82" s="9" t="n"/>
      <c r="D82" s="9" t="n"/>
      <c r="E82" s="9" t="n"/>
      <c r="F82" s="9" t="n"/>
      <c r="G82" s="9" t="n"/>
      <c r="H82" s="11" t="n"/>
      <c r="I82" s="12">
        <f>IF(F82="","",H82/F82)</f>
        <v/>
      </c>
      <c r="J82" s="12">
        <f>IF(C82="","",IFERROR(LOOKUP(2,1/(($B$4:B81=B82)*($C$4:C81=C82)),$I$4:I81),""))</f>
        <v/>
      </c>
      <c r="K82" s="13">
        <f>IF(OR(J82="",I82="",J82=0),"",(I82-J82)/J82)</f>
        <v/>
      </c>
      <c r="L82" s="14">
        <f>IF(K82="","",IF(ABS(K82)&gt;=$G$1,"CHECK",""))</f>
        <v/>
      </c>
    </row>
    <row r="83">
      <c r="A83" s="9" t="n"/>
      <c r="B83" s="9" t="n"/>
      <c r="C83" s="9" t="n"/>
      <c r="D83" s="9" t="n"/>
      <c r="E83" s="9" t="n"/>
      <c r="F83" s="9" t="n"/>
      <c r="G83" s="9" t="n"/>
      <c r="H83" s="11" t="n"/>
      <c r="I83" s="12">
        <f>IF(F83="","",H83/F83)</f>
        <v/>
      </c>
      <c r="J83" s="12">
        <f>IF(C83="","",IFERROR(LOOKUP(2,1/(($B$4:B82=B83)*($C$4:C82=C83)),$I$4:I82),""))</f>
        <v/>
      </c>
      <c r="K83" s="13">
        <f>IF(OR(J83="",I83="",J83=0),"",(I83-J83)/J83)</f>
        <v/>
      </c>
      <c r="L83" s="14">
        <f>IF(K83="","",IF(ABS(K83)&gt;=$G$1,"CHECK",""))</f>
        <v/>
      </c>
    </row>
    <row r="84">
      <c r="A84" s="9" t="n"/>
      <c r="B84" s="9" t="n"/>
      <c r="C84" s="9" t="n"/>
      <c r="D84" s="9" t="n"/>
      <c r="E84" s="9" t="n"/>
      <c r="F84" s="9" t="n"/>
      <c r="G84" s="9" t="n"/>
      <c r="H84" s="11" t="n"/>
      <c r="I84" s="12">
        <f>IF(F84="","",H84/F84)</f>
        <v/>
      </c>
      <c r="J84" s="12">
        <f>IF(C84="","",IFERROR(LOOKUP(2,1/(($B$4:B83=B84)*($C$4:C83=C84)),$I$4:I83),""))</f>
        <v/>
      </c>
      <c r="K84" s="13">
        <f>IF(OR(J84="",I84="",J84=0),"",(I84-J84)/J84)</f>
        <v/>
      </c>
      <c r="L84" s="14">
        <f>IF(K84="","",IF(ABS(K84)&gt;=$G$1,"CHECK",""))</f>
        <v/>
      </c>
    </row>
    <row r="85">
      <c r="A85" s="9" t="n"/>
      <c r="B85" s="9" t="n"/>
      <c r="C85" s="9" t="n"/>
      <c r="D85" s="9" t="n"/>
      <c r="E85" s="9" t="n"/>
      <c r="F85" s="9" t="n"/>
      <c r="G85" s="9" t="n"/>
      <c r="H85" s="11" t="n"/>
      <c r="I85" s="12">
        <f>IF(F85="","",H85/F85)</f>
        <v/>
      </c>
      <c r="J85" s="12">
        <f>IF(C85="","",IFERROR(LOOKUP(2,1/(($B$4:B84=B85)*($C$4:C84=C85)),$I$4:I84),""))</f>
        <v/>
      </c>
      <c r="K85" s="13">
        <f>IF(OR(J85="",I85="",J85=0),"",(I85-J85)/J85)</f>
        <v/>
      </c>
      <c r="L85" s="14">
        <f>IF(K85="","",IF(ABS(K85)&gt;=$G$1,"CHECK",""))</f>
        <v/>
      </c>
    </row>
    <row r="86">
      <c r="A86" s="9" t="n"/>
      <c r="B86" s="9" t="n"/>
      <c r="C86" s="9" t="n"/>
      <c r="D86" s="9" t="n"/>
      <c r="E86" s="9" t="n"/>
      <c r="F86" s="9" t="n"/>
      <c r="G86" s="9" t="n"/>
      <c r="H86" s="11" t="n"/>
      <c r="I86" s="12">
        <f>IF(F86="","",H86/F86)</f>
        <v/>
      </c>
      <c r="J86" s="12">
        <f>IF(C86="","",IFERROR(LOOKUP(2,1/(($B$4:B85=B86)*($C$4:C85=C86)),$I$4:I85),""))</f>
        <v/>
      </c>
      <c r="K86" s="13">
        <f>IF(OR(J86="",I86="",J86=0),"",(I86-J86)/J86)</f>
        <v/>
      </c>
      <c r="L86" s="14">
        <f>IF(K86="","",IF(ABS(K86)&gt;=$G$1,"CHECK",""))</f>
        <v/>
      </c>
    </row>
    <row r="87">
      <c r="A87" s="9" t="n"/>
      <c r="B87" s="9" t="n"/>
      <c r="C87" s="9" t="n"/>
      <c r="D87" s="9" t="n"/>
      <c r="E87" s="9" t="n"/>
      <c r="F87" s="9" t="n"/>
      <c r="G87" s="9" t="n"/>
      <c r="H87" s="11" t="n"/>
      <c r="I87" s="12">
        <f>IF(F87="","",H87/F87)</f>
        <v/>
      </c>
      <c r="J87" s="12">
        <f>IF(C87="","",IFERROR(LOOKUP(2,1/(($B$4:B86=B87)*($C$4:C86=C87)),$I$4:I86),""))</f>
        <v/>
      </c>
      <c r="K87" s="13">
        <f>IF(OR(J87="",I87="",J87=0),"",(I87-J87)/J87)</f>
        <v/>
      </c>
      <c r="L87" s="14">
        <f>IF(K87="","",IF(ABS(K87)&gt;=$G$1,"CHECK",""))</f>
        <v/>
      </c>
    </row>
    <row r="88">
      <c r="A88" s="9" t="n"/>
      <c r="B88" s="9" t="n"/>
      <c r="C88" s="9" t="n"/>
      <c r="D88" s="9" t="n"/>
      <c r="E88" s="9" t="n"/>
      <c r="F88" s="9" t="n"/>
      <c r="G88" s="9" t="n"/>
      <c r="H88" s="11" t="n"/>
      <c r="I88" s="12">
        <f>IF(F88="","",H88/F88)</f>
        <v/>
      </c>
      <c r="J88" s="12">
        <f>IF(C88="","",IFERROR(LOOKUP(2,1/(($B$4:B87=B88)*($C$4:C87=C88)),$I$4:I87),""))</f>
        <v/>
      </c>
      <c r="K88" s="13">
        <f>IF(OR(J88="",I88="",J88=0),"",(I88-J88)/J88)</f>
        <v/>
      </c>
      <c r="L88" s="14">
        <f>IF(K88="","",IF(ABS(K88)&gt;=$G$1,"CHECK",""))</f>
        <v/>
      </c>
    </row>
    <row r="89">
      <c r="A89" s="9" t="n"/>
      <c r="B89" s="9" t="n"/>
      <c r="C89" s="9" t="n"/>
      <c r="D89" s="9" t="n"/>
      <c r="E89" s="9" t="n"/>
      <c r="F89" s="9" t="n"/>
      <c r="G89" s="9" t="n"/>
      <c r="H89" s="11" t="n"/>
      <c r="I89" s="12">
        <f>IF(F89="","",H89/F89)</f>
        <v/>
      </c>
      <c r="J89" s="12">
        <f>IF(C89="","",IFERROR(LOOKUP(2,1/(($B$4:B88=B89)*($C$4:C88=C89)),$I$4:I88),""))</f>
        <v/>
      </c>
      <c r="K89" s="13">
        <f>IF(OR(J89="",I89="",J89=0),"",(I89-J89)/J89)</f>
        <v/>
      </c>
      <c r="L89" s="14">
        <f>IF(K89="","",IF(ABS(K89)&gt;=$G$1,"CHECK",""))</f>
        <v/>
      </c>
    </row>
    <row r="90">
      <c r="A90" s="9" t="n"/>
      <c r="B90" s="9" t="n"/>
      <c r="C90" s="9" t="n"/>
      <c r="D90" s="9" t="n"/>
      <c r="E90" s="9" t="n"/>
      <c r="F90" s="9" t="n"/>
      <c r="G90" s="9" t="n"/>
      <c r="H90" s="11" t="n"/>
      <c r="I90" s="12">
        <f>IF(F90="","",H90/F90)</f>
        <v/>
      </c>
      <c r="J90" s="12">
        <f>IF(C90="","",IFERROR(LOOKUP(2,1/(($B$4:B89=B90)*($C$4:C89=C90)),$I$4:I89),""))</f>
        <v/>
      </c>
      <c r="K90" s="13">
        <f>IF(OR(J90="",I90="",J90=0),"",(I90-J90)/J90)</f>
        <v/>
      </c>
      <c r="L90" s="14">
        <f>IF(K90="","",IF(ABS(K90)&gt;=$G$1,"CHECK",""))</f>
        <v/>
      </c>
    </row>
    <row r="91">
      <c r="A91" s="9" t="n"/>
      <c r="B91" s="9" t="n"/>
      <c r="C91" s="9" t="n"/>
      <c r="D91" s="9" t="n"/>
      <c r="E91" s="9" t="n"/>
      <c r="F91" s="9" t="n"/>
      <c r="G91" s="9" t="n"/>
      <c r="H91" s="11" t="n"/>
      <c r="I91" s="12">
        <f>IF(F91="","",H91/F91)</f>
        <v/>
      </c>
      <c r="J91" s="12">
        <f>IF(C91="","",IFERROR(LOOKUP(2,1/(($B$4:B90=B91)*($C$4:C90=C91)),$I$4:I90),""))</f>
        <v/>
      </c>
      <c r="K91" s="13">
        <f>IF(OR(J91="",I91="",J91=0),"",(I91-J91)/J91)</f>
        <v/>
      </c>
      <c r="L91" s="14">
        <f>IF(K91="","",IF(ABS(K91)&gt;=$G$1,"CHECK",""))</f>
        <v/>
      </c>
    </row>
    <row r="92">
      <c r="A92" s="9" t="n"/>
      <c r="B92" s="9" t="n"/>
      <c r="C92" s="9" t="n"/>
      <c r="D92" s="9" t="n"/>
      <c r="E92" s="9" t="n"/>
      <c r="F92" s="9" t="n"/>
      <c r="G92" s="9" t="n"/>
      <c r="H92" s="11" t="n"/>
      <c r="I92" s="12">
        <f>IF(F92="","",H92/F92)</f>
        <v/>
      </c>
      <c r="J92" s="12">
        <f>IF(C92="","",IFERROR(LOOKUP(2,1/(($B$4:B91=B92)*($C$4:C91=C92)),$I$4:I91),""))</f>
        <v/>
      </c>
      <c r="K92" s="13">
        <f>IF(OR(J92="",I92="",J92=0),"",(I92-J92)/J92)</f>
        <v/>
      </c>
      <c r="L92" s="14">
        <f>IF(K92="","",IF(ABS(K92)&gt;=$G$1,"CHECK",""))</f>
        <v/>
      </c>
    </row>
    <row r="93">
      <c r="A93" s="9" t="n"/>
      <c r="B93" s="9" t="n"/>
      <c r="C93" s="9" t="n"/>
      <c r="D93" s="9" t="n"/>
      <c r="E93" s="9" t="n"/>
      <c r="F93" s="9" t="n"/>
      <c r="G93" s="9" t="n"/>
      <c r="H93" s="11" t="n"/>
      <c r="I93" s="12">
        <f>IF(F93="","",H93/F93)</f>
        <v/>
      </c>
      <c r="J93" s="12">
        <f>IF(C93="","",IFERROR(LOOKUP(2,1/(($B$4:B92=B93)*($C$4:C92=C93)),$I$4:I92),""))</f>
        <v/>
      </c>
      <c r="K93" s="13">
        <f>IF(OR(J93="",I93="",J93=0),"",(I93-J93)/J93)</f>
        <v/>
      </c>
      <c r="L93" s="14">
        <f>IF(K93="","",IF(ABS(K93)&gt;=$G$1,"CHECK",""))</f>
        <v/>
      </c>
    </row>
    <row r="94">
      <c r="A94" s="9" t="n"/>
      <c r="B94" s="9" t="n"/>
      <c r="C94" s="9" t="n"/>
      <c r="D94" s="9" t="n"/>
      <c r="E94" s="9" t="n"/>
      <c r="F94" s="9" t="n"/>
      <c r="G94" s="9" t="n"/>
      <c r="H94" s="11" t="n"/>
      <c r="I94" s="12">
        <f>IF(F94="","",H94/F94)</f>
        <v/>
      </c>
      <c r="J94" s="12">
        <f>IF(C94="","",IFERROR(LOOKUP(2,1/(($B$4:B93=B94)*($C$4:C93=C94)),$I$4:I93),""))</f>
        <v/>
      </c>
      <c r="K94" s="13">
        <f>IF(OR(J94="",I94="",J94=0),"",(I94-J94)/J94)</f>
        <v/>
      </c>
      <c r="L94" s="14">
        <f>IF(K94="","",IF(ABS(K94)&gt;=$G$1,"CHECK",""))</f>
        <v/>
      </c>
    </row>
    <row r="95">
      <c r="A95" s="9" t="n"/>
      <c r="B95" s="9" t="n"/>
      <c r="C95" s="9" t="n"/>
      <c r="D95" s="9" t="n"/>
      <c r="E95" s="9" t="n"/>
      <c r="F95" s="9" t="n"/>
      <c r="G95" s="9" t="n"/>
      <c r="H95" s="11" t="n"/>
      <c r="I95" s="12">
        <f>IF(F95="","",H95/F95)</f>
        <v/>
      </c>
      <c r="J95" s="12">
        <f>IF(C95="","",IFERROR(LOOKUP(2,1/(($B$4:B94=B95)*($C$4:C94=C95)),$I$4:I94),""))</f>
        <v/>
      </c>
      <c r="K95" s="13">
        <f>IF(OR(J95="",I95="",J95=0),"",(I95-J95)/J95)</f>
        <v/>
      </c>
      <c r="L95" s="14">
        <f>IF(K95="","",IF(ABS(K95)&gt;=$G$1,"CHECK",""))</f>
        <v/>
      </c>
    </row>
    <row r="96">
      <c r="A96" s="9" t="n"/>
      <c r="B96" s="9" t="n"/>
      <c r="C96" s="9" t="n"/>
      <c r="D96" s="9" t="n"/>
      <c r="E96" s="9" t="n"/>
      <c r="F96" s="9" t="n"/>
      <c r="G96" s="9" t="n"/>
      <c r="H96" s="11" t="n"/>
      <c r="I96" s="12">
        <f>IF(F96="","",H96/F96)</f>
        <v/>
      </c>
      <c r="J96" s="12">
        <f>IF(C96="","",IFERROR(LOOKUP(2,1/(($B$4:B95=B96)*($C$4:C95=C96)),$I$4:I95),""))</f>
        <v/>
      </c>
      <c r="K96" s="13">
        <f>IF(OR(J96="",I96="",J96=0),"",(I96-J96)/J96)</f>
        <v/>
      </c>
      <c r="L96" s="14">
        <f>IF(K96="","",IF(ABS(K96)&gt;=$G$1,"CHECK",""))</f>
        <v/>
      </c>
    </row>
    <row r="97">
      <c r="A97" s="9" t="n"/>
      <c r="B97" s="9" t="n"/>
      <c r="C97" s="9" t="n"/>
      <c r="D97" s="9" t="n"/>
      <c r="E97" s="9" t="n"/>
      <c r="F97" s="9" t="n"/>
      <c r="G97" s="9" t="n"/>
      <c r="H97" s="11" t="n"/>
      <c r="I97" s="12">
        <f>IF(F97="","",H97/F97)</f>
        <v/>
      </c>
      <c r="J97" s="12">
        <f>IF(C97="","",IFERROR(LOOKUP(2,1/(($B$4:B96=B97)*($C$4:C96=C97)),$I$4:I96),""))</f>
        <v/>
      </c>
      <c r="K97" s="13">
        <f>IF(OR(J97="",I97="",J97=0),"",(I97-J97)/J97)</f>
        <v/>
      </c>
      <c r="L97" s="14">
        <f>IF(K97="","",IF(ABS(K97)&gt;=$G$1,"CHECK",""))</f>
        <v/>
      </c>
    </row>
    <row r="98">
      <c r="A98" s="9" t="n"/>
      <c r="B98" s="9" t="n"/>
      <c r="C98" s="9" t="n"/>
      <c r="D98" s="9" t="n"/>
      <c r="E98" s="9" t="n"/>
      <c r="F98" s="9" t="n"/>
      <c r="G98" s="9" t="n"/>
      <c r="H98" s="11" t="n"/>
      <c r="I98" s="12">
        <f>IF(F98="","",H98/F98)</f>
        <v/>
      </c>
      <c r="J98" s="12">
        <f>IF(C98="","",IFERROR(LOOKUP(2,1/(($B$4:B97=B98)*($C$4:C97=C98)),$I$4:I97),""))</f>
        <v/>
      </c>
      <c r="K98" s="13">
        <f>IF(OR(J98="",I98="",J98=0),"",(I98-J98)/J98)</f>
        <v/>
      </c>
      <c r="L98" s="14">
        <f>IF(K98="","",IF(ABS(K98)&gt;=$G$1,"CHECK",""))</f>
        <v/>
      </c>
    </row>
    <row r="99">
      <c r="A99" s="9" t="n"/>
      <c r="B99" s="9" t="n"/>
      <c r="C99" s="9" t="n"/>
      <c r="D99" s="9" t="n"/>
      <c r="E99" s="9" t="n"/>
      <c r="F99" s="9" t="n"/>
      <c r="G99" s="9" t="n"/>
      <c r="H99" s="11" t="n"/>
      <c r="I99" s="12">
        <f>IF(F99="","",H99/F99)</f>
        <v/>
      </c>
      <c r="J99" s="12">
        <f>IF(C99="","",IFERROR(LOOKUP(2,1/(($B$4:B98=B99)*($C$4:C98=C99)),$I$4:I98),""))</f>
        <v/>
      </c>
      <c r="K99" s="13">
        <f>IF(OR(J99="",I99="",J99=0),"",(I99-J99)/J99)</f>
        <v/>
      </c>
      <c r="L99" s="14">
        <f>IF(K99="","",IF(ABS(K99)&gt;=$G$1,"CHECK",""))</f>
        <v/>
      </c>
    </row>
    <row r="100">
      <c r="A100" s="9" t="n"/>
      <c r="B100" s="9" t="n"/>
      <c r="C100" s="9" t="n"/>
      <c r="D100" s="9" t="n"/>
      <c r="E100" s="9" t="n"/>
      <c r="F100" s="9" t="n"/>
      <c r="G100" s="9" t="n"/>
      <c r="H100" s="11" t="n"/>
      <c r="I100" s="12">
        <f>IF(F100="","",H100/F100)</f>
        <v/>
      </c>
      <c r="J100" s="12">
        <f>IF(C100="","",IFERROR(LOOKUP(2,1/(($B$4:B99=B100)*($C$4:C99=C100)),$I$4:I99),""))</f>
        <v/>
      </c>
      <c r="K100" s="13">
        <f>IF(OR(J100="",I100="",J100=0),"",(I100-J100)/J100)</f>
        <v/>
      </c>
      <c r="L100" s="14">
        <f>IF(K100="","",IF(ABS(K100)&gt;=$G$1,"CHECK",""))</f>
        <v/>
      </c>
    </row>
    <row r="101">
      <c r="A101" s="9" t="n"/>
      <c r="B101" s="9" t="n"/>
      <c r="C101" s="9" t="n"/>
      <c r="D101" s="9" t="n"/>
      <c r="E101" s="9" t="n"/>
      <c r="F101" s="9" t="n"/>
      <c r="G101" s="9" t="n"/>
      <c r="H101" s="11" t="n"/>
      <c r="I101" s="12">
        <f>IF(F101="","",H101/F101)</f>
        <v/>
      </c>
      <c r="J101" s="12">
        <f>IF(C101="","",IFERROR(LOOKUP(2,1/(($B$4:B100=B101)*($C$4:C100=C101)),$I$4:I100),""))</f>
        <v/>
      </c>
      <c r="K101" s="13">
        <f>IF(OR(J101="",I101="",J101=0),"",(I101-J101)/J101)</f>
        <v/>
      </c>
      <c r="L101" s="14">
        <f>IF(K101="","",IF(ABS(K101)&gt;=$G$1,"CHECK",""))</f>
        <v/>
      </c>
    </row>
    <row r="102">
      <c r="A102" s="9" t="n"/>
      <c r="B102" s="9" t="n"/>
      <c r="C102" s="9" t="n"/>
      <c r="D102" s="9" t="n"/>
      <c r="E102" s="9" t="n"/>
      <c r="F102" s="9" t="n"/>
      <c r="G102" s="9" t="n"/>
      <c r="H102" s="11" t="n"/>
      <c r="I102" s="12">
        <f>IF(F102="","",H102/F102)</f>
        <v/>
      </c>
      <c r="J102" s="12">
        <f>IF(C102="","",IFERROR(LOOKUP(2,1/(($B$4:B101=B102)*($C$4:C101=C102)),$I$4:I101),""))</f>
        <v/>
      </c>
      <c r="K102" s="13">
        <f>IF(OR(J102="",I102="",J102=0),"",(I102-J102)/J102)</f>
        <v/>
      </c>
      <c r="L102" s="14">
        <f>IF(K102="","",IF(ABS(K102)&gt;=$G$1,"CHECK",""))</f>
        <v/>
      </c>
    </row>
    <row r="103">
      <c r="A103" s="9" t="n"/>
      <c r="B103" s="9" t="n"/>
      <c r="C103" s="9" t="n"/>
      <c r="D103" s="9" t="n"/>
      <c r="E103" s="9" t="n"/>
      <c r="F103" s="9" t="n"/>
      <c r="G103" s="9" t="n"/>
      <c r="H103" s="11" t="n"/>
      <c r="I103" s="12">
        <f>IF(F103="","",H103/F103)</f>
        <v/>
      </c>
      <c r="J103" s="12">
        <f>IF(C103="","",IFERROR(LOOKUP(2,1/(($B$4:B102=B103)*($C$4:C102=C103)),$I$4:I102),""))</f>
        <v/>
      </c>
      <c r="K103" s="13">
        <f>IF(OR(J103="",I103="",J103=0),"",(I103-J103)/J103)</f>
        <v/>
      </c>
      <c r="L103" s="14">
        <f>IF(K103="","",IF(ABS(K103)&gt;=$G$1,"CHECK",""))</f>
        <v/>
      </c>
    </row>
    <row r="104">
      <c r="A104" s="9" t="n"/>
      <c r="B104" s="9" t="n"/>
      <c r="C104" s="9" t="n"/>
      <c r="D104" s="9" t="n"/>
      <c r="E104" s="9" t="n"/>
      <c r="F104" s="9" t="n"/>
      <c r="G104" s="9" t="n"/>
      <c r="H104" s="11" t="n"/>
      <c r="I104" s="12">
        <f>IF(F104="","",H104/F104)</f>
        <v/>
      </c>
      <c r="J104" s="12">
        <f>IF(C104="","",IFERROR(LOOKUP(2,1/(($B$4:B103=B104)*($C$4:C103=C104)),$I$4:I103),""))</f>
        <v/>
      </c>
      <c r="K104" s="13">
        <f>IF(OR(J104="",I104="",J104=0),"",(I104-J104)/J104)</f>
        <v/>
      </c>
      <c r="L104" s="14">
        <f>IF(K104="","",IF(ABS(K104)&gt;=$G$1,"CHECK",""))</f>
        <v/>
      </c>
    </row>
    <row r="105">
      <c r="A105" s="9" t="n"/>
      <c r="B105" s="9" t="n"/>
      <c r="C105" s="9" t="n"/>
      <c r="D105" s="9" t="n"/>
      <c r="E105" s="9" t="n"/>
      <c r="F105" s="9" t="n"/>
      <c r="G105" s="9" t="n"/>
      <c r="H105" s="11" t="n"/>
      <c r="I105" s="12">
        <f>IF(F105="","",H105/F105)</f>
        <v/>
      </c>
      <c r="J105" s="12">
        <f>IF(C105="","",IFERROR(LOOKUP(2,1/(($B$4:B104=B105)*($C$4:C104=C105)),$I$4:I104),""))</f>
        <v/>
      </c>
      <c r="K105" s="13">
        <f>IF(OR(J105="",I105="",J105=0),"",(I105-J105)/J105)</f>
        <v/>
      </c>
      <c r="L105" s="14">
        <f>IF(K105="","",IF(ABS(K105)&gt;=$G$1,"CHECK",""))</f>
        <v/>
      </c>
    </row>
    <row r="106">
      <c r="A106" s="9" t="n"/>
      <c r="B106" s="9" t="n"/>
      <c r="C106" s="9" t="n"/>
      <c r="D106" s="9" t="n"/>
      <c r="E106" s="9" t="n"/>
      <c r="F106" s="9" t="n"/>
      <c r="G106" s="9" t="n"/>
      <c r="H106" s="11" t="n"/>
      <c r="I106" s="12">
        <f>IF(F106="","",H106/F106)</f>
        <v/>
      </c>
      <c r="J106" s="12">
        <f>IF(C106="","",IFERROR(LOOKUP(2,1/(($B$4:B105=B106)*($C$4:C105=C106)),$I$4:I105),""))</f>
        <v/>
      </c>
      <c r="K106" s="13">
        <f>IF(OR(J106="",I106="",J106=0),"",(I106-J106)/J106)</f>
        <v/>
      </c>
      <c r="L106" s="14">
        <f>IF(K106="","",IF(ABS(K106)&gt;=$G$1,"CHECK",""))</f>
        <v/>
      </c>
    </row>
    <row r="107">
      <c r="A107" s="9" t="n"/>
      <c r="B107" s="9" t="n"/>
      <c r="C107" s="9" t="n"/>
      <c r="D107" s="9" t="n"/>
      <c r="E107" s="9" t="n"/>
      <c r="F107" s="9" t="n"/>
      <c r="G107" s="9" t="n"/>
      <c r="H107" s="11" t="n"/>
      <c r="I107" s="12">
        <f>IF(F107="","",H107/F107)</f>
        <v/>
      </c>
      <c r="J107" s="12">
        <f>IF(C107="","",IFERROR(LOOKUP(2,1/(($B$4:B106=B107)*($C$4:C106=C107)),$I$4:I106),""))</f>
        <v/>
      </c>
      <c r="K107" s="13">
        <f>IF(OR(J107="",I107="",J107=0),"",(I107-J107)/J107)</f>
        <v/>
      </c>
      <c r="L107" s="14">
        <f>IF(K107="","",IF(ABS(K107)&gt;=$G$1,"CHECK",""))</f>
        <v/>
      </c>
    </row>
    <row r="108">
      <c r="A108" s="9" t="n"/>
      <c r="B108" s="9" t="n"/>
      <c r="C108" s="9" t="n"/>
      <c r="D108" s="9" t="n"/>
      <c r="E108" s="9" t="n"/>
      <c r="F108" s="9" t="n"/>
      <c r="G108" s="9" t="n"/>
      <c r="H108" s="11" t="n"/>
      <c r="I108" s="12">
        <f>IF(F108="","",H108/F108)</f>
        <v/>
      </c>
      <c r="J108" s="12">
        <f>IF(C108="","",IFERROR(LOOKUP(2,1/(($B$4:B107=B108)*($C$4:C107=C108)),$I$4:I107),""))</f>
        <v/>
      </c>
      <c r="K108" s="13">
        <f>IF(OR(J108="",I108="",J108=0),"",(I108-J108)/J108)</f>
        <v/>
      </c>
      <c r="L108" s="14">
        <f>IF(K108="","",IF(ABS(K108)&gt;=$G$1,"CHECK",""))</f>
        <v/>
      </c>
    </row>
    <row r="109">
      <c r="A109" s="9" t="n"/>
      <c r="B109" s="9" t="n"/>
      <c r="C109" s="9" t="n"/>
      <c r="D109" s="9" t="n"/>
      <c r="E109" s="9" t="n"/>
      <c r="F109" s="9" t="n"/>
      <c r="G109" s="9" t="n"/>
      <c r="H109" s="11" t="n"/>
      <c r="I109" s="12">
        <f>IF(F109="","",H109/F109)</f>
        <v/>
      </c>
      <c r="J109" s="12">
        <f>IF(C109="","",IFERROR(LOOKUP(2,1/(($B$4:B108=B109)*($C$4:C108=C109)),$I$4:I108),""))</f>
        <v/>
      </c>
      <c r="K109" s="13">
        <f>IF(OR(J109="",I109="",J109=0),"",(I109-J109)/J109)</f>
        <v/>
      </c>
      <c r="L109" s="14">
        <f>IF(K109="","",IF(ABS(K109)&gt;=$G$1,"CHECK",""))</f>
        <v/>
      </c>
    </row>
    <row r="110">
      <c r="A110" s="9" t="n"/>
      <c r="B110" s="9" t="n"/>
      <c r="C110" s="9" t="n"/>
      <c r="D110" s="9" t="n"/>
      <c r="E110" s="9" t="n"/>
      <c r="F110" s="9" t="n"/>
      <c r="G110" s="9" t="n"/>
      <c r="H110" s="11" t="n"/>
      <c r="I110" s="12">
        <f>IF(F110="","",H110/F110)</f>
        <v/>
      </c>
      <c r="J110" s="12">
        <f>IF(C110="","",IFERROR(LOOKUP(2,1/(($B$4:B109=B110)*($C$4:C109=C110)),$I$4:I109),""))</f>
        <v/>
      </c>
      <c r="K110" s="13">
        <f>IF(OR(J110="",I110="",J110=0),"",(I110-J110)/J110)</f>
        <v/>
      </c>
      <c r="L110" s="14">
        <f>IF(K110="","",IF(ABS(K110)&gt;=$G$1,"CHECK",""))</f>
        <v/>
      </c>
    </row>
    <row r="111">
      <c r="A111" s="9" t="n"/>
      <c r="B111" s="9" t="n"/>
      <c r="C111" s="9" t="n"/>
      <c r="D111" s="9" t="n"/>
      <c r="E111" s="9" t="n"/>
      <c r="F111" s="9" t="n"/>
      <c r="G111" s="9" t="n"/>
      <c r="H111" s="11" t="n"/>
      <c r="I111" s="12">
        <f>IF(F111="","",H111/F111)</f>
        <v/>
      </c>
      <c r="J111" s="12">
        <f>IF(C111="","",IFERROR(LOOKUP(2,1/(($B$4:B110=B111)*($C$4:C110=C111)),$I$4:I110),""))</f>
        <v/>
      </c>
      <c r="K111" s="13">
        <f>IF(OR(J111="",I111="",J111=0),"",(I111-J111)/J111)</f>
        <v/>
      </c>
      <c r="L111" s="14">
        <f>IF(K111="","",IF(ABS(K111)&gt;=$G$1,"CHECK",""))</f>
        <v/>
      </c>
    </row>
    <row r="112">
      <c r="A112" s="9" t="n"/>
      <c r="B112" s="9" t="n"/>
      <c r="C112" s="9" t="n"/>
      <c r="D112" s="9" t="n"/>
      <c r="E112" s="9" t="n"/>
      <c r="F112" s="9" t="n"/>
      <c r="G112" s="9" t="n"/>
      <c r="H112" s="11" t="n"/>
      <c r="I112" s="12">
        <f>IF(F112="","",H112/F112)</f>
        <v/>
      </c>
      <c r="J112" s="12">
        <f>IF(C112="","",IFERROR(LOOKUP(2,1/(($B$4:B111=B112)*($C$4:C111=C112)),$I$4:I111),""))</f>
        <v/>
      </c>
      <c r="K112" s="13">
        <f>IF(OR(J112="",I112="",J112=0),"",(I112-J112)/J112)</f>
        <v/>
      </c>
      <c r="L112" s="14">
        <f>IF(K112="","",IF(ABS(K112)&gt;=$G$1,"CHECK",""))</f>
        <v/>
      </c>
    </row>
    <row r="113">
      <c r="A113" s="9" t="n"/>
      <c r="B113" s="9" t="n"/>
      <c r="C113" s="9" t="n"/>
      <c r="D113" s="9" t="n"/>
      <c r="E113" s="9" t="n"/>
      <c r="F113" s="9" t="n"/>
      <c r="G113" s="9" t="n"/>
      <c r="H113" s="11" t="n"/>
      <c r="I113" s="12">
        <f>IF(F113="","",H113/F113)</f>
        <v/>
      </c>
      <c r="J113" s="12">
        <f>IF(C113="","",IFERROR(LOOKUP(2,1/(($B$4:B112=B113)*($C$4:C112=C113)),$I$4:I112),""))</f>
        <v/>
      </c>
      <c r="K113" s="13">
        <f>IF(OR(J113="",I113="",J113=0),"",(I113-J113)/J113)</f>
        <v/>
      </c>
      <c r="L113" s="14">
        <f>IF(K113="","",IF(ABS(K113)&gt;=$G$1,"CHECK",""))</f>
        <v/>
      </c>
    </row>
    <row r="114">
      <c r="A114" s="9" t="n"/>
      <c r="B114" s="9" t="n"/>
      <c r="C114" s="9" t="n"/>
      <c r="D114" s="9" t="n"/>
      <c r="E114" s="9" t="n"/>
      <c r="F114" s="9" t="n"/>
      <c r="G114" s="9" t="n"/>
      <c r="H114" s="11" t="n"/>
      <c r="I114" s="12">
        <f>IF(F114="","",H114/F114)</f>
        <v/>
      </c>
      <c r="J114" s="12">
        <f>IF(C114="","",IFERROR(LOOKUP(2,1/(($B$4:B113=B114)*($C$4:C113=C114)),$I$4:I113),""))</f>
        <v/>
      </c>
      <c r="K114" s="13">
        <f>IF(OR(J114="",I114="",J114=0),"",(I114-J114)/J114)</f>
        <v/>
      </c>
      <c r="L114" s="14">
        <f>IF(K114="","",IF(ABS(K114)&gt;=$G$1,"CHECK",""))</f>
        <v/>
      </c>
    </row>
    <row r="115">
      <c r="A115" s="9" t="n"/>
      <c r="B115" s="9" t="n"/>
      <c r="C115" s="9" t="n"/>
      <c r="D115" s="9" t="n"/>
      <c r="E115" s="9" t="n"/>
      <c r="F115" s="9" t="n"/>
      <c r="G115" s="9" t="n"/>
      <c r="H115" s="11" t="n"/>
      <c r="I115" s="12">
        <f>IF(F115="","",H115/F115)</f>
        <v/>
      </c>
      <c r="J115" s="12">
        <f>IF(C115="","",IFERROR(LOOKUP(2,1/(($B$4:B114=B115)*($C$4:C114=C115)),$I$4:I114),""))</f>
        <v/>
      </c>
      <c r="K115" s="13">
        <f>IF(OR(J115="",I115="",J115=0),"",(I115-J115)/J115)</f>
        <v/>
      </c>
      <c r="L115" s="14">
        <f>IF(K115="","",IF(ABS(K115)&gt;=$G$1,"CHECK",""))</f>
        <v/>
      </c>
    </row>
    <row r="116">
      <c r="A116" s="9" t="n"/>
      <c r="B116" s="9" t="n"/>
      <c r="C116" s="9" t="n"/>
      <c r="D116" s="9" t="n"/>
      <c r="E116" s="9" t="n"/>
      <c r="F116" s="9" t="n"/>
      <c r="G116" s="9" t="n"/>
      <c r="H116" s="11" t="n"/>
      <c r="I116" s="12">
        <f>IF(F116="","",H116/F116)</f>
        <v/>
      </c>
      <c r="J116" s="12">
        <f>IF(C116="","",IFERROR(LOOKUP(2,1/(($B$4:B115=B116)*($C$4:C115=C116)),$I$4:I115),""))</f>
        <v/>
      </c>
      <c r="K116" s="13">
        <f>IF(OR(J116="",I116="",J116=0),"",(I116-J116)/J116)</f>
        <v/>
      </c>
      <c r="L116" s="14">
        <f>IF(K116="","",IF(ABS(K116)&gt;=$G$1,"CHECK",""))</f>
        <v/>
      </c>
    </row>
    <row r="117">
      <c r="A117" s="9" t="n"/>
      <c r="B117" s="9" t="n"/>
      <c r="C117" s="9" t="n"/>
      <c r="D117" s="9" t="n"/>
      <c r="E117" s="9" t="n"/>
      <c r="F117" s="9" t="n"/>
      <c r="G117" s="9" t="n"/>
      <c r="H117" s="11" t="n"/>
      <c r="I117" s="12">
        <f>IF(F117="","",H117/F117)</f>
        <v/>
      </c>
      <c r="J117" s="12">
        <f>IF(C117="","",IFERROR(LOOKUP(2,1/(($B$4:B116=B117)*($C$4:C116=C117)),$I$4:I116),""))</f>
        <v/>
      </c>
      <c r="K117" s="13">
        <f>IF(OR(J117="",I117="",J117=0),"",(I117-J117)/J117)</f>
        <v/>
      </c>
      <c r="L117" s="14">
        <f>IF(K117="","",IF(ABS(K117)&gt;=$G$1,"CHECK",""))</f>
        <v/>
      </c>
    </row>
    <row r="118">
      <c r="A118" s="9" t="n"/>
      <c r="B118" s="9" t="n"/>
      <c r="C118" s="9" t="n"/>
      <c r="D118" s="9" t="n"/>
      <c r="E118" s="9" t="n"/>
      <c r="F118" s="9" t="n"/>
      <c r="G118" s="9" t="n"/>
      <c r="H118" s="11" t="n"/>
      <c r="I118" s="12">
        <f>IF(F118="","",H118/F118)</f>
        <v/>
      </c>
      <c r="J118" s="12">
        <f>IF(C118="","",IFERROR(LOOKUP(2,1/(($B$4:B117=B118)*($C$4:C117=C118)),$I$4:I117),""))</f>
        <v/>
      </c>
      <c r="K118" s="13">
        <f>IF(OR(J118="",I118="",J118=0),"",(I118-J118)/J118)</f>
        <v/>
      </c>
      <c r="L118" s="14">
        <f>IF(K118="","",IF(ABS(K118)&gt;=$G$1,"CHECK",""))</f>
        <v/>
      </c>
    </row>
    <row r="119">
      <c r="A119" s="9" t="n"/>
      <c r="B119" s="9" t="n"/>
      <c r="C119" s="9" t="n"/>
      <c r="D119" s="9" t="n"/>
      <c r="E119" s="9" t="n"/>
      <c r="F119" s="9" t="n"/>
      <c r="G119" s="9" t="n"/>
      <c r="H119" s="11" t="n"/>
      <c r="I119" s="12">
        <f>IF(F119="","",H119/F119)</f>
        <v/>
      </c>
      <c r="J119" s="12">
        <f>IF(C119="","",IFERROR(LOOKUP(2,1/(($B$4:B118=B119)*($C$4:C118=C119)),$I$4:I118),""))</f>
        <v/>
      </c>
      <c r="K119" s="13">
        <f>IF(OR(J119="",I119="",J119=0),"",(I119-J119)/J119)</f>
        <v/>
      </c>
      <c r="L119" s="14">
        <f>IF(K119="","",IF(ABS(K119)&gt;=$G$1,"CHECK",""))</f>
        <v/>
      </c>
    </row>
    <row r="120">
      <c r="A120" s="9" t="n"/>
      <c r="B120" s="9" t="n"/>
      <c r="C120" s="9" t="n"/>
      <c r="D120" s="9" t="n"/>
      <c r="E120" s="9" t="n"/>
      <c r="F120" s="9" t="n"/>
      <c r="G120" s="9" t="n"/>
      <c r="H120" s="11" t="n"/>
      <c r="I120" s="12">
        <f>IF(F120="","",H120/F120)</f>
        <v/>
      </c>
      <c r="J120" s="12">
        <f>IF(C120="","",IFERROR(LOOKUP(2,1/(($B$4:B119=B120)*($C$4:C119=C120)),$I$4:I119),""))</f>
        <v/>
      </c>
      <c r="K120" s="13">
        <f>IF(OR(J120="",I120="",J120=0),"",(I120-J120)/J120)</f>
        <v/>
      </c>
      <c r="L120" s="14">
        <f>IF(K120="","",IF(ABS(K120)&gt;=$G$1,"CHECK",""))</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4"/>
  <sheetViews>
    <sheetView workbookViewId="0">
      <pane ySplit="3" topLeftCell="A4" activePane="bottomLeft" state="frozen"/>
      <selection pane="bottomLeft" activeCell="A1" sqref="A1"/>
    </sheetView>
  </sheetViews>
  <sheetFormatPr baseColWidth="8" defaultRowHeight="15"/>
  <cols>
    <col width="30" customWidth="1" min="1" max="1"/>
    <col width="16" customWidth="1" min="2" max="2"/>
    <col width="13" customWidth="1" min="3" max="3"/>
    <col width="13" customWidth="1" min="4" max="4"/>
    <col width="10" customWidth="1" min="5" max="5"/>
    <col width="13" customWidth="1" min="6" max="6"/>
    <col width="12" customWidth="1" min="7" max="7"/>
    <col width="14" customWidth="1" min="8" max="8"/>
  </cols>
  <sheetData>
    <row r="1">
      <c r="A1" s="5" t="inlineStr">
        <is>
          <t>ITEM WATCHLIST — your top items, tracked against baseline</t>
        </is>
      </c>
    </row>
    <row r="3">
      <c r="A3" s="8" t="inlineStr">
        <is>
          <t>Item (exact name from Price Log)</t>
        </is>
      </c>
      <c r="B3" s="8" t="inlineStr">
        <is>
          <t>Supplier</t>
        </is>
      </c>
      <c r="C3" s="8" t="inlineStr">
        <is>
          <t>Baseline unit price</t>
        </is>
      </c>
      <c r="D3" s="8" t="inlineStr">
        <is>
          <t>Latest unit price</t>
        </is>
      </c>
      <c r="E3" s="8" t="inlineStr">
        <is>
          <t>Change %</t>
        </is>
      </c>
      <c r="F3" s="8" t="inlineStr">
        <is>
          <t>Usage / week (units)</t>
        </is>
      </c>
      <c r="G3" s="8" t="inlineStr">
        <is>
          <t>Impact / week</t>
        </is>
      </c>
      <c r="H3" s="8" t="inlineStr">
        <is>
          <t>Annualized impact</t>
        </is>
      </c>
    </row>
    <row r="4">
      <c r="A4" s="9" t="inlineStr">
        <is>
          <t>Chicken breast, boneless</t>
        </is>
      </c>
      <c r="B4" s="9" t="inlineStr">
        <is>
          <t>Fresh North</t>
        </is>
      </c>
      <c r="C4" s="15" t="n">
        <v>9.25</v>
      </c>
      <c r="D4" s="12">
        <f>IFERROR(LOOKUP(2,1/(('Price Log'!$B$4:$B$500=B4)*('Price Log'!$C$4:$C$500=A4)),'Price Log'!$I$4:$I$500),"")</f>
        <v/>
      </c>
      <c r="E4" s="13">
        <f>IF(OR(D4="",C4=0),"",(D4-C4)/C4)</f>
        <v/>
      </c>
      <c r="F4" s="9" t="n">
        <v>120</v>
      </c>
      <c r="G4" s="16">
        <f>IF(OR(D4="",F4=""),"",(D4-C4)*F4)</f>
        <v/>
      </c>
      <c r="H4" s="17">
        <f>IF(G4="","",G4*52)</f>
        <v/>
      </c>
    </row>
    <row r="5">
      <c r="A5" s="9" t="inlineStr">
        <is>
          <t>Canola fryer oil 16 L</t>
        </is>
      </c>
      <c r="B5" s="9" t="inlineStr">
        <is>
          <t>Fresh North</t>
        </is>
      </c>
      <c r="C5" s="15" t="n">
        <v>3.869</v>
      </c>
      <c r="D5" s="12">
        <f>IFERROR(LOOKUP(2,1/(('Price Log'!$B$4:$B$500=B5)*('Price Log'!$C$4:$C$500=A5)),'Price Log'!$I$4:$I$500),"")</f>
        <v/>
      </c>
      <c r="E5" s="13">
        <f>IF(OR(D5="",C5=0),"",(D5-C5)/C5)</f>
        <v/>
      </c>
      <c r="F5" s="9" t="n">
        <v>40</v>
      </c>
      <c r="G5" s="16">
        <f>IF(OR(D5="",F5=""),"",(D5-C5)*F5)</f>
        <v/>
      </c>
      <c r="H5" s="17">
        <f>IF(G5="","",G5*52)</f>
        <v/>
      </c>
    </row>
    <row r="6">
      <c r="A6" s="9" t="inlineStr">
        <is>
          <t>Romaine, case</t>
        </is>
      </c>
      <c r="B6" s="9" t="inlineStr">
        <is>
          <t>Maple Produce</t>
        </is>
      </c>
      <c r="C6" s="15" t="n">
        <v>1.583</v>
      </c>
      <c r="D6" s="12">
        <f>IFERROR(LOOKUP(2,1/(('Price Log'!$B$4:$B$500=B6)*('Price Log'!$C$4:$C$500=A6)),'Price Log'!$I$4:$I$500),"")</f>
        <v/>
      </c>
      <c r="E6" s="13">
        <f>IF(OR(D6="",C6=0),"",(D6-C6)/C6)</f>
        <v/>
      </c>
      <c r="F6" s="9" t="n">
        <v>60</v>
      </c>
      <c r="G6" s="16">
        <f>IF(OR(D6="",F6=""),"",(D6-C6)*F6)</f>
        <v/>
      </c>
      <c r="H6" s="17">
        <f>IF(G6="","",G6*52)</f>
        <v/>
      </c>
    </row>
    <row r="7">
      <c r="A7" s="9" t="n"/>
      <c r="B7" s="9" t="n"/>
      <c r="C7" s="15" t="n"/>
      <c r="D7" s="12">
        <f>IF(A7="","",IFERROR(LOOKUP(2,1/(('Price Log'!$B$4:$B$500=B7)*('Price Log'!$C$4:$C$500=A7)),'Price Log'!$I$4:$I$500),""))</f>
        <v/>
      </c>
      <c r="E7" s="13">
        <f>IF(OR(D7="",C7="",C7=0),"",(D7-C7)/C7)</f>
        <v/>
      </c>
      <c r="F7" s="9" t="n"/>
      <c r="G7" s="16">
        <f>IF(OR(D7="",F7="",C7=""),"",(D7-C7)*F7)</f>
        <v/>
      </c>
      <c r="H7" s="17">
        <f>IF(G7="","",G7*52)</f>
        <v/>
      </c>
    </row>
    <row r="8">
      <c r="A8" s="9" t="n"/>
      <c r="B8" s="9" t="n"/>
      <c r="C8" s="15" t="n"/>
      <c r="D8" s="12">
        <f>IF(A8="","",IFERROR(LOOKUP(2,1/(('Price Log'!$B$4:$B$500=B8)*('Price Log'!$C$4:$C$500=A8)),'Price Log'!$I$4:$I$500),""))</f>
        <v/>
      </c>
      <c r="E8" s="13">
        <f>IF(OR(D8="",C8="",C8=0),"",(D8-C8)/C8)</f>
        <v/>
      </c>
      <c r="F8" s="9" t="n"/>
      <c r="G8" s="16">
        <f>IF(OR(D8="",F8="",C8=""),"",(D8-C8)*F8)</f>
        <v/>
      </c>
      <c r="H8" s="17">
        <f>IF(G8="","",G8*52)</f>
        <v/>
      </c>
    </row>
    <row r="9">
      <c r="A9" s="9" t="n"/>
      <c r="B9" s="9" t="n"/>
      <c r="C9" s="15" t="n"/>
      <c r="D9" s="12">
        <f>IF(A9="","",IFERROR(LOOKUP(2,1/(('Price Log'!$B$4:$B$500=B9)*('Price Log'!$C$4:$C$500=A9)),'Price Log'!$I$4:$I$500),""))</f>
        <v/>
      </c>
      <c r="E9" s="13">
        <f>IF(OR(D9="",C9="",C9=0),"",(D9-C9)/C9)</f>
        <v/>
      </c>
      <c r="F9" s="9" t="n"/>
      <c r="G9" s="16">
        <f>IF(OR(D9="",F9="",C9=""),"",(D9-C9)*F9)</f>
        <v/>
      </c>
      <c r="H9" s="17">
        <f>IF(G9="","",G9*52)</f>
        <v/>
      </c>
    </row>
    <row r="10">
      <c r="A10" s="9" t="n"/>
      <c r="B10" s="9" t="n"/>
      <c r="C10" s="15" t="n"/>
      <c r="D10" s="12">
        <f>IF(A10="","",IFERROR(LOOKUP(2,1/(('Price Log'!$B$4:$B$500=B10)*('Price Log'!$C$4:$C$500=A10)),'Price Log'!$I$4:$I$500),""))</f>
        <v/>
      </c>
      <c r="E10" s="13">
        <f>IF(OR(D10="",C10="",C10=0),"",(D10-C10)/C10)</f>
        <v/>
      </c>
      <c r="F10" s="9" t="n"/>
      <c r="G10" s="16">
        <f>IF(OR(D10="",F10="",C10=""),"",(D10-C10)*F10)</f>
        <v/>
      </c>
      <c r="H10" s="17">
        <f>IF(G10="","",G10*52)</f>
        <v/>
      </c>
    </row>
    <row r="11">
      <c r="A11" s="9" t="n"/>
      <c r="B11" s="9" t="n"/>
      <c r="C11" s="15" t="n"/>
      <c r="D11" s="12">
        <f>IF(A11="","",IFERROR(LOOKUP(2,1/(('Price Log'!$B$4:$B$500=B11)*('Price Log'!$C$4:$C$500=A11)),'Price Log'!$I$4:$I$500),""))</f>
        <v/>
      </c>
      <c r="E11" s="13">
        <f>IF(OR(D11="",C11="",C11=0),"",(D11-C11)/C11)</f>
        <v/>
      </c>
      <c r="F11" s="9" t="n"/>
      <c r="G11" s="16">
        <f>IF(OR(D11="",F11="",C11=""),"",(D11-C11)*F11)</f>
        <v/>
      </c>
      <c r="H11" s="17">
        <f>IF(G11="","",G11*52)</f>
        <v/>
      </c>
    </row>
    <row r="12">
      <c r="A12" s="9" t="n"/>
      <c r="B12" s="9" t="n"/>
      <c r="C12" s="15" t="n"/>
      <c r="D12" s="12">
        <f>IF(A12="","",IFERROR(LOOKUP(2,1/(('Price Log'!$B$4:$B$500=B12)*('Price Log'!$C$4:$C$500=A12)),'Price Log'!$I$4:$I$500),""))</f>
        <v/>
      </c>
      <c r="E12" s="13">
        <f>IF(OR(D12="",C12="",C12=0),"",(D12-C12)/C12)</f>
        <v/>
      </c>
      <c r="F12" s="9" t="n"/>
      <c r="G12" s="16">
        <f>IF(OR(D12="",F12="",C12=""),"",(D12-C12)*F12)</f>
        <v/>
      </c>
      <c r="H12" s="17">
        <f>IF(G12="","",G12*52)</f>
        <v/>
      </c>
    </row>
    <row r="13">
      <c r="A13" s="9" t="n"/>
      <c r="B13" s="9" t="n"/>
      <c r="C13" s="15" t="n"/>
      <c r="D13" s="12">
        <f>IF(A13="","",IFERROR(LOOKUP(2,1/(('Price Log'!$B$4:$B$500=B13)*('Price Log'!$C$4:$C$500=A13)),'Price Log'!$I$4:$I$500),""))</f>
        <v/>
      </c>
      <c r="E13" s="13">
        <f>IF(OR(D13="",C13="",C13=0),"",(D13-C13)/C13)</f>
        <v/>
      </c>
      <c r="F13" s="9" t="n"/>
      <c r="G13" s="16">
        <f>IF(OR(D13="",F13="",C13=""),"",(D13-C13)*F13)</f>
        <v/>
      </c>
      <c r="H13" s="17">
        <f>IF(G13="","",G13*52)</f>
        <v/>
      </c>
    </row>
    <row r="14">
      <c r="A14" s="9" t="n"/>
      <c r="B14" s="9" t="n"/>
      <c r="C14" s="15" t="n"/>
      <c r="D14" s="12">
        <f>IF(A14="","",IFERROR(LOOKUP(2,1/(('Price Log'!$B$4:$B$500=B14)*('Price Log'!$C$4:$C$500=A14)),'Price Log'!$I$4:$I$500),""))</f>
        <v/>
      </c>
      <c r="E14" s="13">
        <f>IF(OR(D14="",C14="",C14=0),"",(D14-C14)/C14)</f>
        <v/>
      </c>
      <c r="F14" s="9" t="n"/>
      <c r="G14" s="16">
        <f>IF(OR(D14="",F14="",C14=""),"",(D14-C14)*F14)</f>
        <v/>
      </c>
      <c r="H14" s="17">
        <f>IF(G14="","",G14*52)</f>
        <v/>
      </c>
    </row>
    <row r="15">
      <c r="A15" s="9" t="n"/>
      <c r="B15" s="9" t="n"/>
      <c r="C15" s="15" t="n"/>
      <c r="D15" s="12">
        <f>IF(A15="","",IFERROR(LOOKUP(2,1/(('Price Log'!$B$4:$B$500=B15)*('Price Log'!$C$4:$C$500=A15)),'Price Log'!$I$4:$I$500),""))</f>
        <v/>
      </c>
      <c r="E15" s="13">
        <f>IF(OR(D15="",C15="",C15=0),"",(D15-C15)/C15)</f>
        <v/>
      </c>
      <c r="F15" s="9" t="n"/>
      <c r="G15" s="16">
        <f>IF(OR(D15="",F15="",C15=""),"",(D15-C15)*F15)</f>
        <v/>
      </c>
      <c r="H15" s="17">
        <f>IF(G15="","",G15*52)</f>
        <v/>
      </c>
    </row>
    <row r="16">
      <c r="A16" s="9" t="n"/>
      <c r="B16" s="9" t="n"/>
      <c r="C16" s="15" t="n"/>
      <c r="D16" s="12">
        <f>IF(A16="","",IFERROR(LOOKUP(2,1/(('Price Log'!$B$4:$B$500=B16)*('Price Log'!$C$4:$C$500=A16)),'Price Log'!$I$4:$I$500),""))</f>
        <v/>
      </c>
      <c r="E16" s="13">
        <f>IF(OR(D16="",C16="",C16=0),"",(D16-C16)/C16)</f>
        <v/>
      </c>
      <c r="F16" s="9" t="n"/>
      <c r="G16" s="16">
        <f>IF(OR(D16="",F16="",C16=""),"",(D16-C16)*F16)</f>
        <v/>
      </c>
      <c r="H16" s="17">
        <f>IF(G16="","",G16*52)</f>
        <v/>
      </c>
    </row>
    <row r="17">
      <c r="A17" s="9" t="n"/>
      <c r="B17" s="9" t="n"/>
      <c r="C17" s="15" t="n"/>
      <c r="D17" s="12">
        <f>IF(A17="","",IFERROR(LOOKUP(2,1/(('Price Log'!$B$4:$B$500=B17)*('Price Log'!$C$4:$C$500=A17)),'Price Log'!$I$4:$I$500),""))</f>
        <v/>
      </c>
      <c r="E17" s="13">
        <f>IF(OR(D17="",C17="",C17=0),"",(D17-C17)/C17)</f>
        <v/>
      </c>
      <c r="F17" s="9" t="n"/>
      <c r="G17" s="16">
        <f>IF(OR(D17="",F17="",C17=""),"",(D17-C17)*F17)</f>
        <v/>
      </c>
      <c r="H17" s="17">
        <f>IF(G17="","",G17*52)</f>
        <v/>
      </c>
    </row>
    <row r="18">
      <c r="A18" s="9" t="n"/>
      <c r="B18" s="9" t="n"/>
      <c r="C18" s="15" t="n"/>
      <c r="D18" s="12">
        <f>IF(A18="","",IFERROR(LOOKUP(2,1/(('Price Log'!$B$4:$B$500=B18)*('Price Log'!$C$4:$C$500=A18)),'Price Log'!$I$4:$I$500),""))</f>
        <v/>
      </c>
      <c r="E18" s="13">
        <f>IF(OR(D18="",C18="",C18=0),"",(D18-C18)/C18)</f>
        <v/>
      </c>
      <c r="F18" s="9" t="n"/>
      <c r="G18" s="16">
        <f>IF(OR(D18="",F18="",C18=""),"",(D18-C18)*F18)</f>
        <v/>
      </c>
      <c r="H18" s="17">
        <f>IF(G18="","",G18*52)</f>
        <v/>
      </c>
    </row>
    <row r="19">
      <c r="A19" s="9" t="n"/>
      <c r="B19" s="9" t="n"/>
      <c r="C19" s="15" t="n"/>
      <c r="D19" s="12">
        <f>IF(A19="","",IFERROR(LOOKUP(2,1/(('Price Log'!$B$4:$B$500=B19)*('Price Log'!$C$4:$C$500=A19)),'Price Log'!$I$4:$I$500),""))</f>
        <v/>
      </c>
      <c r="E19" s="13">
        <f>IF(OR(D19="",C19="",C19=0),"",(D19-C19)/C19)</f>
        <v/>
      </c>
      <c r="F19" s="9" t="n"/>
      <c r="G19" s="16">
        <f>IF(OR(D19="",F19="",C19=""),"",(D19-C19)*F19)</f>
        <v/>
      </c>
      <c r="H19" s="17">
        <f>IF(G19="","",G19*52)</f>
        <v/>
      </c>
    </row>
    <row r="20">
      <c r="A20" s="9" t="n"/>
      <c r="B20" s="9" t="n"/>
      <c r="C20" s="15" t="n"/>
      <c r="D20" s="12">
        <f>IF(A20="","",IFERROR(LOOKUP(2,1/(('Price Log'!$B$4:$B$500=B20)*('Price Log'!$C$4:$C$500=A20)),'Price Log'!$I$4:$I$500),""))</f>
        <v/>
      </c>
      <c r="E20" s="13">
        <f>IF(OR(D20="",C20="",C20=0),"",(D20-C20)/C20)</f>
        <v/>
      </c>
      <c r="F20" s="9" t="n"/>
      <c r="G20" s="16">
        <f>IF(OR(D20="",F20="",C20=""),"",(D20-C20)*F20)</f>
        <v/>
      </c>
      <c r="H20" s="17">
        <f>IF(G20="","",G20*52)</f>
        <v/>
      </c>
    </row>
    <row r="21">
      <c r="A21" s="9" t="n"/>
      <c r="B21" s="9" t="n"/>
      <c r="C21" s="15" t="n"/>
      <c r="D21" s="12">
        <f>IF(A21="","",IFERROR(LOOKUP(2,1/(('Price Log'!$B$4:$B$500=B21)*('Price Log'!$C$4:$C$500=A21)),'Price Log'!$I$4:$I$500),""))</f>
        <v/>
      </c>
      <c r="E21" s="13">
        <f>IF(OR(D21="",C21="",C21=0),"",(D21-C21)/C21)</f>
        <v/>
      </c>
      <c r="F21" s="9" t="n"/>
      <c r="G21" s="16">
        <f>IF(OR(D21="",F21="",C21=""),"",(D21-C21)*F21)</f>
        <v/>
      </c>
      <c r="H21" s="17">
        <f>IF(G21="","",G21*52)</f>
        <v/>
      </c>
    </row>
    <row r="22">
      <c r="A22" s="9" t="n"/>
      <c r="B22" s="9" t="n"/>
      <c r="C22" s="15" t="n"/>
      <c r="D22" s="12">
        <f>IF(A22="","",IFERROR(LOOKUP(2,1/(('Price Log'!$B$4:$B$500=B22)*('Price Log'!$C$4:$C$500=A22)),'Price Log'!$I$4:$I$500),""))</f>
        <v/>
      </c>
      <c r="E22" s="13">
        <f>IF(OR(D22="",C22="",C22=0),"",(D22-C22)/C22)</f>
        <v/>
      </c>
      <c r="F22" s="9" t="n"/>
      <c r="G22" s="16">
        <f>IF(OR(D22="",F22="",C22=""),"",(D22-C22)*F22)</f>
        <v/>
      </c>
      <c r="H22" s="17">
        <f>IF(G22="","",G22*52)</f>
        <v/>
      </c>
    </row>
    <row r="23">
      <c r="A23" s="9" t="n"/>
      <c r="B23" s="9" t="n"/>
      <c r="C23" s="15" t="n"/>
      <c r="D23" s="12">
        <f>IF(A23="","",IFERROR(LOOKUP(2,1/(('Price Log'!$B$4:$B$500=B23)*('Price Log'!$C$4:$C$500=A23)),'Price Log'!$I$4:$I$500),""))</f>
        <v/>
      </c>
      <c r="E23" s="13">
        <f>IF(OR(D23="",C23="",C23=0),"",(D23-C23)/C23)</f>
        <v/>
      </c>
      <c r="F23" s="9" t="n"/>
      <c r="G23" s="16">
        <f>IF(OR(D23="",F23="",C23=""),"",(D23-C23)*F23)</f>
        <v/>
      </c>
      <c r="H23" s="17">
        <f>IF(G23="","",G23*52)</f>
        <v/>
      </c>
    </row>
    <row r="24">
      <c r="F24" s="6" t="inlineStr">
        <is>
          <t>TOTAL annualized impact:</t>
        </is>
      </c>
      <c r="H24" s="18">
        <f>SUM(H4:H23)</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2026-09-03T15:20:45Z</dcterms:created>
  <dcterms:modified xmlns:dcterms="http://purl.org/dc/terms/" xmlns:xsi="http://www.w3.org/2001/XMLSchema-instance" xsi:type="dcterms:W3CDTF">2026-09-03T15:20:46Z</dcterms:modified>
</cp:coreProperties>
</file>